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odinsa-my.sharepoint.com/personal/agomez_odinsa_com/Documents/Escritorio/INCOME/2. ACTUALIZACION PROCESO DE SELECCION PROVEEDORES/"/>
    </mc:Choice>
  </mc:AlternateContent>
  <xr:revisionPtr revIDLastSave="0" documentId="8_{F0B22DE3-F81F-485B-9F5F-DB3F82BAE1F4}" xr6:coauthVersionLast="47" xr6:coauthVersionMax="47" xr10:uidLastSave="{00000000-0000-0000-0000-000000000000}"/>
  <bookViews>
    <workbookView xWindow="-110" yWindow="-110" windowWidth="19420" windowHeight="11500" tabRatio="641" xr2:uid="{8477F609-53A9-4A7D-AB6D-72EAC7C4A497}"/>
  </bookViews>
  <sheets>
    <sheet name="OD-ADM-002" sheetId="1" r:id="rId1"/>
    <sheet name="Annex 1" sheetId="3" r:id="rId2"/>
    <sheet name="Annex 2" sheetId="5" r:id="rId3"/>
    <sheet name="Annex 3" sheetId="6" r:id="rId4"/>
    <sheet name="Hoja1" sheetId="4" state="hidden" r:id="rId5"/>
  </sheets>
  <externalReferences>
    <externalReference r:id="rId6"/>
    <externalReference r:id="rId7"/>
  </externalReferences>
  <definedNames>
    <definedName name="Escala" localSheetId="1">[1]!Tabla1[Escala]</definedName>
    <definedName name="Escala">Tabla1[Escala]</definedName>
    <definedName name="Escala1">Tabla2[Escala 1]</definedName>
    <definedName name="Escala2" localSheetId="1">'[1]CC-019'!$XEM$2:$XEM$3</definedName>
    <definedName name="Escala2">'OD-ADM-002'!$WQR$2:$WQR$4</definedName>
    <definedName name="Escala3" localSheetId="1">'[1]CC-019'!$XEH$2:$XEH$4</definedName>
    <definedName name="Escala3">'OD-ADM-002'!$WQM$2:$WQM$3</definedName>
    <definedName name="Escala4" localSheetId="1">[1]!Tabla2[[#Headers],[Escala 4]]</definedName>
    <definedName name="Escala4">Tabla2[[#Headers],[Escala 1]]</definedName>
    <definedName name="Escala5">Tabla3[Escala 5]</definedName>
    <definedName name="Escala6">'[2]CC-019 Selección de Proveedores'!$XEM$2:$XEM$3</definedName>
  </definedNames>
  <calcPr calcId="191028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3" i="3" l="1"/>
  <c r="X24" i="3"/>
  <c r="X25" i="3"/>
  <c r="AH60" i="1"/>
  <c r="AH55" i="1"/>
  <c r="AH49" i="1"/>
  <c r="O8" i="3"/>
  <c r="AO60" i="1" l="1"/>
  <c r="AO59" i="1"/>
  <c r="AO58" i="1"/>
  <c r="AO57" i="1"/>
  <c r="AO56" i="1"/>
  <c r="AO55" i="1"/>
  <c r="AO54" i="1"/>
  <c r="AO53" i="1"/>
  <c r="AO52" i="1"/>
  <c r="AO51" i="1"/>
  <c r="AO49" i="1"/>
  <c r="AO47" i="1"/>
  <c r="AO43" i="1"/>
  <c r="AH59" i="1"/>
  <c r="AH58" i="1"/>
  <c r="AH57" i="1"/>
  <c r="AH56" i="1"/>
  <c r="AH54" i="1"/>
  <c r="AH53" i="1"/>
  <c r="AH52" i="1"/>
  <c r="AH51" i="1"/>
  <c r="AA51" i="1"/>
  <c r="AH47" i="1"/>
  <c r="AH43" i="1"/>
  <c r="AA59" i="1"/>
  <c r="AA43" i="1"/>
  <c r="AO61" i="1" l="1"/>
  <c r="AO64" i="1"/>
  <c r="AH64" i="1"/>
  <c r="AH61" i="1"/>
  <c r="AA60" i="1"/>
  <c r="AA58" i="1"/>
  <c r="AA57" i="1"/>
  <c r="AA56" i="1"/>
  <c r="AA55" i="1"/>
  <c r="AA54" i="1"/>
  <c r="AA53" i="1"/>
  <c r="AA52" i="1"/>
  <c r="AA49" i="1"/>
  <c r="AA64" i="1" l="1"/>
  <c r="AA47" i="1"/>
  <c r="AA61" i="1" s="1"/>
  <c r="S8" i="3" l="1"/>
  <c r="W41" i="1"/>
  <c r="AK41" i="1"/>
  <c r="AD41" i="1"/>
  <c r="AL14" i="1"/>
  <c r="AI14" i="1"/>
  <c r="AF14" i="1"/>
  <c r="AH25" i="3" l="1"/>
  <c r="A25" i="3"/>
  <c r="AH24" i="3"/>
  <c r="A24" i="3"/>
  <c r="AH23" i="3"/>
  <c r="A23" i="3"/>
  <c r="Z17" i="3"/>
  <c r="Y17" i="3"/>
  <c r="U16" i="3"/>
  <c r="U17" i="3" s="1"/>
  <c r="T16" i="3"/>
  <c r="T17" i="3" s="1"/>
  <c r="AD11" i="3"/>
  <c r="X11" i="3"/>
  <c r="S11" i="3"/>
  <c r="O11" i="3"/>
  <c r="AD10" i="3"/>
  <c r="X10" i="3"/>
  <c r="S10" i="3"/>
  <c r="O10" i="3"/>
  <c r="AD9" i="3"/>
  <c r="X9" i="3"/>
  <c r="S9" i="3"/>
  <c r="O9" i="3"/>
  <c r="AD8" i="3"/>
  <c r="X8" i="3"/>
  <c r="X12" i="3" s="1"/>
  <c r="S12" i="3"/>
  <c r="O12" i="3"/>
  <c r="AD12" i="3" l="1"/>
  <c r="AD13" i="3" s="1"/>
  <c r="AA13" i="3" s="1"/>
  <c r="O16" i="3"/>
  <c r="O17" i="3" s="1"/>
  <c r="O13" i="3"/>
  <c r="X16" i="3"/>
  <c r="X17" i="3" s="1"/>
  <c r="O24" i="3" s="1"/>
  <c r="AB24" i="3" s="1"/>
  <c r="X13" i="3"/>
  <c r="S16" i="3"/>
  <c r="S17" i="3" s="1"/>
  <c r="S13" i="3"/>
  <c r="AD15" i="3" l="1"/>
  <c r="AD16" i="3"/>
  <c r="AD17" i="3" s="1"/>
  <c r="O25" i="3" s="1"/>
  <c r="AB25" i="3" s="1"/>
  <c r="AD14" i="3"/>
  <c r="O23" i="3"/>
  <c r="AB23" i="3" s="1"/>
  <c r="X15" i="3"/>
  <c r="X14" i="3"/>
  <c r="V13" i="3"/>
  <c r="L13" i="3"/>
  <c r="O14" i="3"/>
  <c r="O15" i="3"/>
  <c r="S15" i="3"/>
  <c r="S14" i="3"/>
  <c r="P13" i="3"/>
  <c r="Y13" i="3" l="1"/>
  <c r="Y15" i="3" s="1"/>
  <c r="T13" i="3"/>
  <c r="Y14" i="3" l="1"/>
  <c r="Z13" i="3" s="1"/>
  <c r="Z14" i="3" s="1"/>
  <c r="T15" i="3"/>
  <c r="T14" i="3"/>
  <c r="Z15" i="3" l="1"/>
  <c r="U13" i="3"/>
  <c r="U15" i="3" l="1"/>
  <c r="U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 Alexandra Gomez Carreno</author>
  </authors>
  <commentList>
    <comment ref="D44" authorId="0" shapeId="0" xr:uid="{4407A297-8E9D-412C-94EA-E9B166ECDFF1}">
      <text>
        <r>
          <rPr>
            <b/>
            <sz val="9"/>
            <color indexed="81"/>
            <rFont val="Tahoma"/>
            <family val="2"/>
          </rPr>
          <t>Adriana Alexandra Gomez Carreno:</t>
        </r>
        <r>
          <rPr>
            <sz val="9"/>
            <color indexed="81"/>
            <rFont val="Tahoma"/>
            <family val="2"/>
          </rPr>
          <t xml:space="preserve">
Bueno: ≤ 4%
Aceptable:  ≥ 4,1% a 6%
Deficiente: ≥ 6,1%</t>
        </r>
      </text>
    </comment>
    <comment ref="D45" authorId="0" shapeId="0" xr:uid="{5CC05A81-0A85-4389-85ED-765E091FC323}">
      <text>
        <r>
          <rPr>
            <b/>
            <sz val="9"/>
            <color indexed="81"/>
            <rFont val="Tahoma"/>
            <family val="2"/>
          </rPr>
          <t>Adriana Alexandra Gomez Carreno:</t>
        </r>
        <r>
          <rPr>
            <sz val="9"/>
            <color indexed="81"/>
            <rFont val="Tahoma"/>
            <family val="2"/>
          </rPr>
          <t xml:space="preserve">
Bueno: ≥ 5,1%
Aceptable: Entre 1% y 5%
Deficiente: ≤ 1%</t>
        </r>
      </text>
    </comment>
    <comment ref="D46" authorId="0" shapeId="0" xr:uid="{5975F0FB-7BBF-40DB-8DA4-E7513AA0EC4C}">
      <text>
        <r>
          <rPr>
            <b/>
            <sz val="9"/>
            <color indexed="81"/>
            <rFont val="Tahoma"/>
            <family val="2"/>
          </rPr>
          <t>Adriana Alexandra Gomez Carreno:</t>
        </r>
        <r>
          <rPr>
            <sz val="9"/>
            <color indexed="81"/>
            <rFont val="Tahoma"/>
            <family val="2"/>
          </rPr>
          <t xml:space="preserve">
Bueno:  ≥ 1,1%
Aceptable:  Entre 0% y 1%
Deficiente: ≤ 0%</t>
        </r>
      </text>
    </comment>
    <comment ref="D60" authorId="0" shapeId="0" xr:uid="{F7D751C6-AF2D-4A66-B010-FD51057F7413}">
      <text>
        <r>
          <rPr>
            <b/>
            <sz val="9"/>
            <color indexed="81"/>
            <rFont val="Tahoma"/>
            <family val="2"/>
          </rPr>
          <t>Adriana Alexandra Gomez Carreno:</t>
        </r>
        <r>
          <rPr>
            <sz val="9"/>
            <color indexed="81"/>
            <rFont val="Tahoma"/>
            <family val="2"/>
          </rPr>
          <t xml:space="preserve">
Bueno:  ≥ 4,1%
Aceptable: Entre 3,1% y 4%
Deficiente: ≤3%</t>
        </r>
      </text>
    </comment>
  </commentList>
</comments>
</file>

<file path=xl/sharedStrings.xml><?xml version="1.0" encoding="utf-8"?>
<sst xmlns="http://schemas.openxmlformats.org/spreadsheetml/2006/main">
  <si>
    <r>
      <t>SUPPLIER SELECTION FORM</t>
    </r>
  </si>
  <si>
    <r>
      <t>CODE:</t>
    </r>
    <r>
      <t xml:space="preserve"> </t>
    </r>
    <r>
      <t>OD-ADM-002</t>
    </r>
  </si>
  <si>
    <r>
      <t>Scale 1</t>
    </r>
  </si>
  <si>
    <r>
      <t>Scale 3</t>
    </r>
  </si>
  <si>
    <r>
      <t>Scale 7</t>
    </r>
  </si>
  <si>
    <r>
      <t>Scale 2</t>
    </r>
  </si>
  <si>
    <r>
      <t>Scale 6</t>
    </r>
  </si>
  <si>
    <r>
      <t>Scale</t>
    </r>
  </si>
  <si>
    <r>
      <t>Scale 5</t>
    </r>
  </si>
  <si>
    <r>
      <t>VERSION:</t>
    </r>
    <r>
      <t xml:space="preserve"> </t>
    </r>
    <r>
      <t>4</t>
    </r>
  </si>
  <si>
    <r>
      <t>Good</t>
    </r>
  </si>
  <si>
    <r>
      <t>Complies</t>
    </r>
  </si>
  <si>
    <r>
      <t>Yes</t>
    </r>
  </si>
  <si>
    <r>
      <t>High</t>
    </r>
  </si>
  <si>
    <r>
      <t>DATE:</t>
    </r>
    <r>
      <t xml:space="preserve"> </t>
    </r>
    <r>
      <t>August 25, 2025</t>
    </r>
  </si>
  <si>
    <r>
      <t>Acceptable</t>
    </r>
  </si>
  <si>
    <r>
      <t>Does Not Comply</t>
    </r>
  </si>
  <si>
    <r>
      <t>No</t>
    </r>
  </si>
  <si>
    <r>
      <t>Medium</t>
    </r>
  </si>
  <si>
    <r>
      <t>Partially Complies</t>
    </r>
  </si>
  <si>
    <r>
      <t>Poor</t>
    </r>
  </si>
  <si>
    <r>
      <t>Not Applicable</t>
    </r>
  </si>
  <si>
    <r>
      <t>Low</t>
    </r>
  </si>
  <si>
    <r>
      <t>Supplier A Name:</t>
    </r>
  </si>
  <si>
    <r>
      <t>A</t>
    </r>
  </si>
  <si>
    <r>
      <t>Contact Name:</t>
    </r>
  </si>
  <si>
    <r>
      <t>Contact Email:</t>
    </r>
  </si>
  <si>
    <r>
      <t>Telephone:</t>
    </r>
  </si>
  <si>
    <r>
      <t>Supplier B Name:</t>
    </r>
  </si>
  <si>
    <r>
      <t>B</t>
    </r>
  </si>
  <si>
    <r>
      <t>Supplier C Name:</t>
    </r>
  </si>
  <si>
    <r>
      <t>C</t>
    </r>
  </si>
  <si>
    <r>
      <t>Objective:</t>
    </r>
  </si>
  <si>
    <r>
      <t>Date:</t>
    </r>
  </si>
  <si>
    <r>
      <t>ELIGIBILITY REQUIREMENTS</t>
    </r>
  </si>
  <si>
    <r>
      <t>ITEM</t>
    </r>
  </si>
  <si>
    <r>
      <t>CRITERIA</t>
    </r>
  </si>
  <si>
    <r>
      <t>COMPLIANCE</t>
    </r>
  </si>
  <si>
    <r>
      <t>Simple due diligence</t>
    </r>
    <r>
      <t xml:space="preserve"> </t>
    </r>
  </si>
  <si>
    <r>
      <t>Declaration of the Origin of Funds, Prevention of Money Laundering, Terrorist Financing, Fraud, Bribery and Corruption Form</t>
    </r>
  </si>
  <si>
    <r>
      <t>Portfolio of services / Completeness and clarity of the proposal and methodology for performing the service.</t>
    </r>
  </si>
  <si>
    <r>
      <t>Statement of social security and parafiscal contribution payment, signed by the Statutory Auditor (when applicable) or Legal Representative and/or Accountant.</t>
    </r>
    <r>
      <t xml:space="preserve">  </t>
    </r>
  </si>
  <si>
    <r>
      <t>Statement signed by the Legal Representative, in which the supplier states: whether or not it has had investigations or sanctions by environmental authorities in the last 5 years.</t>
    </r>
  </si>
  <si>
    <r>
      <t>Statement signed by the Legal Representative, in which the supplier declares: whether or not it has had claims related to human rights issues before different stakeholders or that have negatively affected its reputation in the last 5 years.</t>
    </r>
  </si>
  <si>
    <r>
      <t>Form AS_013 Personal Data Authorization signed by the Legal Representative</t>
    </r>
  </si>
  <si>
    <r>
      <t>Before you begin the supplier assessment, identify the category and corresponding service:</t>
    </r>
  </si>
  <si>
    <r>
      <t>CATEGORY</t>
    </r>
  </si>
  <si>
    <r>
      <t>SERVICES</t>
    </r>
  </si>
  <si>
    <r>
      <t>CRITICAL</t>
    </r>
  </si>
  <si>
    <r>
      <rPr>
        <sz val="10"/>
        <color theme="1"/>
        <rFont val="Arial Nova"/>
        <family val="2"/>
      </rPr>
      <t>- Technical Consulting</t>
    </r>
    <r>
      <rPr>
        <sz val="10"/>
        <color rgb="FFFF0000"/>
        <rFont val="Arial Nova"/>
        <family val="2"/>
      </rPr>
      <t xml:space="preserve"> </t>
    </r>
    <r>
      <rPr>
        <sz val="10"/>
        <color rgb="FF000000"/>
        <rFont val="Arial Nova"/>
        <family val="2"/>
      </rPr>
      <t>(EA)</t>
    </r>
  </si>
  <si>
    <r>
      <t>- Strategic and International Business Consulting</t>
    </r>
  </si>
  <si>
    <r>
      <t>RESTRICTIVE</t>
    </r>
  </si>
  <si>
    <r>
      <t>- Comprehensive International Legal Advice</t>
    </r>
  </si>
  <si>
    <r>
      <t>- Audits and Specific Investigations</t>
    </r>
  </si>
  <si>
    <r>
      <t>- Strategic Consulting</t>
    </r>
  </si>
  <si>
    <r>
      <t>- Strategic and Domestic Business Consulting</t>
    </r>
  </si>
  <si>
    <r>
      <t>- Financial Consulting</t>
    </r>
    <r>
      <t xml:space="preserve"> </t>
    </r>
  </si>
  <si>
    <r>
      <t>- Legal Consulting</t>
    </r>
    <r>
      <t xml:space="preserve"> </t>
    </r>
  </si>
  <si>
    <r>
      <t>- Technical EV Consulting (Studies and Designs)</t>
    </r>
  </si>
  <si>
    <r>
      <t>- Civil Work Construction</t>
    </r>
  </si>
  <si>
    <r>
      <t>- Legal Representation in Judicial Proceedings</t>
    </r>
  </si>
  <si>
    <r>
      <t>- Agent Services</t>
    </r>
  </si>
  <si>
    <r>
      <t>- Financial Services and International Collections</t>
    </r>
  </si>
  <si>
    <r>
      <t>ASSESSMENT CRITERIA</t>
    </r>
  </si>
  <si>
    <r>
      <t>SUBCRITERIA</t>
    </r>
  </si>
  <si>
    <r>
      <t>%</t>
    </r>
  </si>
  <si>
    <r>
      <t>SCALE</t>
    </r>
  </si>
  <si>
    <r>
      <t>SCORE</t>
    </r>
  </si>
  <si>
    <r>
      <t>Financial
Analysis</t>
    </r>
  </si>
  <si>
    <r>
      <t>Operating Payment Capacity</t>
    </r>
  </si>
  <si>
    <r>
      <t>Leverage Index</t>
    </r>
  </si>
  <si>
    <r>
      <t>Operating Margin</t>
    </r>
    <r>
      <t xml:space="preserve"> </t>
    </r>
  </si>
  <si>
    <r>
      <t>Net Margin:</t>
    </r>
    <r>
      <t xml:space="preserve"> </t>
    </r>
    <r>
      <t>Net Profit ÷ Revenue or Sales</t>
    </r>
  </si>
  <si>
    <r>
      <t>Specific Experience</t>
    </r>
  </si>
  <si>
    <r>
      <t>Experience (#Projects) concerning the subject of negotiation</t>
    </r>
  </si>
  <si>
    <r>
      <t>OHS</t>
    </r>
  </si>
  <si>
    <r>
      <t>Contractor risk level 3
Accident certificate issued by the corresponding Occupational Risk Administrator (ARL) for the last thirty six (36) months of operation.</t>
    </r>
    <r>
      <t xml:space="preserve"> </t>
    </r>
    <r>
      <t>The score for this item will be assigned according to the following parameters:</t>
    </r>
    <r>
      <t xml:space="preserve">
</t>
    </r>
    <r>
      <t>-	Occupational Accident Frequency Rate &lt;= 0.24 (with k=240,000):</t>
    </r>
    <r>
      <t xml:space="preserve">  </t>
    </r>
    <r>
      <t>100% (Complies)
-	0.24 &lt; Accident Rate &lt;= 0.48 (with k=240,000):</t>
    </r>
    <r>
      <t xml:space="preserve">  </t>
    </r>
    <r>
      <t>50% (Partially Complies)
-	Accident Rate &gt; 0.48 (with k=240,000):</t>
    </r>
    <r>
      <t xml:space="preserve">  </t>
    </r>
    <r>
      <t>0% (Does Not Comply)</t>
    </r>
  </si>
  <si>
    <r>
      <t>Contractor risk level 3
Report to the Ministry of Labor for the last year of the Self-assessment of Minimum OHSMS Standards, under the criteria established in Resolution 0312 of 2019.</t>
    </r>
    <r>
      <t xml:space="preserve"> 
</t>
    </r>
    <r>
      <t>The score for this item will be assigned according to the following parameters:</t>
    </r>
    <r>
      <t xml:space="preserve">
</t>
    </r>
    <r>
      <t>Self-assessment of Minimum OHSMS Standards &gt;= 98%:</t>
    </r>
    <r>
      <t xml:space="preserve">  </t>
    </r>
    <r>
      <t>100% (Complies)
-	98% &gt; Self-assessment of Minimum OHSMS Standards &gt;= 85% (with k=240,000):</t>
    </r>
    <r>
      <t xml:space="preserve">  </t>
    </r>
    <r>
      <t>50% (Partially Complies)
-	Self-assessment of Minimum OHSMS Standards &lt; 85% (with k=240,000):</t>
    </r>
    <r>
      <t xml:space="preserve">  </t>
    </r>
    <r>
      <t>0% (Does Not Comply)</t>
    </r>
    <r>
      <t xml:space="preserve">
</t>
    </r>
  </si>
  <si>
    <r>
      <t>Environmental</t>
    </r>
  </si>
  <si>
    <r>
      <t>Has the list of materials to be used with their respective environmental permits (when applicable)</t>
    </r>
    <r>
      <t xml:space="preserve"> </t>
    </r>
  </si>
  <si>
    <r>
      <t>Has the environmental permits/authorizations for the use of natural resources or disposal of waste that will occur during its activity.</t>
    </r>
    <r>
      <t xml:space="preserve"> </t>
    </r>
    <r>
      <t>(when applicable)</t>
    </r>
  </si>
  <si>
    <r>
      <t>Has mitigation or offset strategies for greenhouse gases generated by its activity.</t>
    </r>
    <r>
      <t xml:space="preserve"> </t>
    </r>
    <r>
      <t>(when applicable)</t>
    </r>
  </si>
  <si>
    <r>
      <t>Has the metrological inventory of all inspection and measurement equipment for environmental measurement control and collection permits necessary to prepare environmental studies (when applicable)</t>
    </r>
  </si>
  <si>
    <r>
      <t>Labor</t>
    </r>
  </si>
  <si>
    <r>
      <t>Has corporate policies or guidelines that ensure compliance with labor and social security regulations with your employees and that, additionally, promote working conditions of well-being, diversity and inclusion, employee development and/or any other labor right or condition?</t>
    </r>
    <r>
      <t xml:space="preserve"> </t>
    </r>
  </si>
  <si>
    <r>
      <t>Social</t>
    </r>
  </si>
  <si>
    <r>
      <t>Has corporate policies or guidelines that ensure compliance with labor and social security regulations with your employees and that, additionally, promote working conditions of well-being, diversity and inclusion, employee development and/or any other labor right or condition?</t>
    </r>
    <r>
      <t xml:space="preserve"> </t>
    </r>
    <r>
      <t>(when applicable)</t>
    </r>
  </si>
  <si>
    <r>
      <t>Has an institutional declaration or code of conduct that evidences a commitment to human rights.</t>
    </r>
    <r>
      <t xml:space="preserve"> </t>
    </r>
    <r>
      <t>(when applicable)</t>
    </r>
  </si>
  <si>
    <r>
      <t>Has a procedure for community engagement and/or handling complaints arising during fieldwork?</t>
    </r>
    <r>
      <t xml:space="preserve"> </t>
    </r>
    <r>
      <t>(when applicable)</t>
    </r>
  </si>
  <si>
    <r>
      <t>Has policies and guidelines regarding respect for human rights recognized by local regulations and/or the International Bill of Human Rights, the principles of the International Labour Organization, and national regulations that recognize human rights and gender equity.</t>
    </r>
    <r>
      <t xml:space="preserve">
</t>
    </r>
  </si>
  <si>
    <r>
      <t>Bid Score</t>
    </r>
    <r>
      <t xml:space="preserve"> </t>
    </r>
  </si>
  <si>
    <r>
      <t>Please indicate the score the supplier obtained in Annex 1</t>
    </r>
  </si>
  <si>
    <r>
      <t>Supplier A Score</t>
    </r>
  </si>
  <si>
    <r>
      <t>Supplier B Score</t>
    </r>
  </si>
  <si>
    <r>
      <t>Supplier C Score</t>
    </r>
  </si>
  <si>
    <r>
      <t>SUSTAINABILITY SCORE</t>
    </r>
  </si>
  <si>
    <r>
      <t>Not Satisfactory</t>
    </r>
  </si>
  <si>
    <r>
      <t>Excellent</t>
    </r>
  </si>
  <si>
    <r>
      <t>Satisfactory</t>
    </r>
  </si>
  <si>
    <r>
      <t>≤17%</t>
    </r>
  </si>
  <si>
    <r>
      <t>≥ 18%</t>
    </r>
  </si>
  <si>
    <r>
      <t>≤ 63%</t>
    </r>
  </si>
  <si>
    <r>
      <t>≥ 64%</t>
    </r>
  </si>
  <si>
    <r>
      <t>≥ 90%</t>
    </r>
  </si>
  <si>
    <r>
      <t>SELECTION OFFICER</t>
    </r>
  </si>
  <si>
    <r>
      <t>Name:</t>
    </r>
    <r>
      <t xml:space="preserve"> </t>
    </r>
  </si>
  <si>
    <r>
      <t>Position:</t>
    </r>
    <r>
      <t xml:space="preserve"> </t>
    </r>
  </si>
  <si>
    <r>
      <t>Signature</t>
    </r>
  </si>
  <si>
    <r>
      <t>SELECTION JUSTIFICATION</t>
    </r>
  </si>
  <si>
    <r>
      <t>ANNEX 1.</t>
    </r>
    <r>
      <t xml:space="preserve"> </t>
    </r>
    <r>
      <t>BID COMPARISON</t>
    </r>
  </si>
  <si>
    <r>
      <t>DATE:</t>
    </r>
  </si>
  <si>
    <r>
      <t>INITIAL BUDGET</t>
    </r>
  </si>
  <si>
    <r>
      <t>DESCRIPTION</t>
    </r>
  </si>
  <si>
    <r>
      <t>QTY.</t>
    </r>
  </si>
  <si>
    <r>
      <t>UNIT</t>
    </r>
  </si>
  <si>
    <r>
      <t>VR.</t>
    </r>
    <r>
      <t xml:space="preserve"> </t>
    </r>
    <r>
      <t>UNIT</t>
    </r>
  </si>
  <si>
    <r>
      <t>VR.</t>
    </r>
    <r>
      <t xml:space="preserve"> </t>
    </r>
    <r>
      <t>TOTAL</t>
    </r>
  </si>
  <si>
    <r>
      <t>SUB-TOTAL</t>
    </r>
  </si>
  <si>
    <r>
      <t>Direct Cost</t>
    </r>
  </si>
  <si>
    <r>
      <t>Administration and Contingencies</t>
    </r>
  </si>
  <si>
    <r>
      <t>Profit</t>
    </r>
  </si>
  <si>
    <r>
      <t>PLUS VAT (%)</t>
    </r>
  </si>
  <si>
    <r>
      <t>TOTAL</t>
    </r>
  </si>
  <si>
    <r>
      <t>SUPPLIER</t>
    </r>
  </si>
  <si>
    <r>
      <t>Warranty</t>
    </r>
  </si>
  <si>
    <r>
      <t>Price</t>
    </r>
  </si>
  <si>
    <r>
      <t>Payment Method</t>
    </r>
    <r>
      <t xml:space="preserve"> </t>
    </r>
  </si>
  <si>
    <r>
      <t>Term:</t>
    </r>
  </si>
  <si>
    <r>
      <t>Budget value * 5
Proposal value</t>
    </r>
  </si>
  <si>
    <r>
      <t>Estimated term *5
Proposed term</t>
    </r>
  </si>
  <si>
    <r>
      <t>Does not 
offer</t>
    </r>
    <r>
      <t xml:space="preserve"> </t>
    </r>
  </si>
  <si>
    <r>
      <t>Partial</t>
    </r>
  </si>
  <si>
    <r>
      <t>Total</t>
    </r>
  </si>
  <si>
    <r>
      <t>Upon delivery</t>
    </r>
  </si>
  <si>
    <r>
      <t>Advance payment</t>
    </r>
  </si>
  <si>
    <r>
      <t>Within 30 days</t>
    </r>
  </si>
  <si>
    <r>
      <t>Other</t>
    </r>
  </si>
  <si>
    <r>
      <t>More than 30 days</t>
    </r>
  </si>
  <si>
    <r>
      <t>Estimated term:</t>
    </r>
  </si>
  <si>
    <r>
      <t>TERM:</t>
    </r>
  </si>
  <si>
    <r>
      <t>SELECTED SUPPLIER:</t>
    </r>
  </si>
  <si>
    <r>
      <t>COMMENT OR JUSTIFICATION:</t>
    </r>
  </si>
  <si>
    <r>
      <t>CONTACT PERSON:</t>
    </r>
  </si>
  <si>
    <r>
      <t>No. of
Purchasing Document</t>
    </r>
  </si>
  <si>
    <r>
      <t>PREPARED BY</t>
    </r>
  </si>
  <si>
    <r>
      <t>APPROVED BY</t>
    </r>
  </si>
  <si>
    <r>
      <t>Name:</t>
    </r>
  </si>
  <si>
    <r>
      <t>Position:</t>
    </r>
  </si>
  <si>
    <r>
      <t>Signature:</t>
    </r>
  </si>
  <si>
    <r>
      <t>PROCUREMENT PROCEDURE FOR GOODS AND SERVICES</t>
    </r>
  </si>
  <si>
    <r>
      <t>ANNEX 2 - LIST OF CRITICAL AND RESTRICTIVE CATEGORIES</t>
    </r>
  </si>
  <si>
    <r>
      <t>CATEGORIES</t>
    </r>
  </si>
  <si>
    <r>
      <t>AREAS</t>
    </r>
  </si>
  <si>
    <r>
      <rPr>
        <sz val="10"/>
        <color theme="1"/>
        <rFont val="Arial"/>
        <family val="2"/>
      </rPr>
      <t>Technical Consulting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>(EA)</t>
    </r>
  </si>
  <si>
    <r>
      <t>Socio-political consulting, Prefeasibility and feasibility studies, Engagement strategies, Technical advice, Business plan analysis, Urban impacts, Socio-economic impacts, Strategic assessment, Smart transportation studies, Road safety studies, Private initiative advising, Demand estimation, Business structuring, Smart transportation systems, Property management/appraisals, Property feasibility studies ...</t>
    </r>
    <r>
      <t xml:space="preserve"> </t>
    </r>
    <r>
      <t>) Advice on private initiatives / public initiatives (flooring designs, electrical designs, geometric designs, noise footprints, aeronautical studies, structural evaluation, Networks, Road safety studies, Traffic studies, Capacity analysis, Aeronautical studies, Noise footprints, ….)</t>
    </r>
    <r>
      <t xml:space="preserve"> </t>
    </r>
    <r>
      <t>(Concrete screens, Geophysical exploration, Geotechnical studies, Geology, Hydrology, Topography,</t>
    </r>
  </si>
  <si>
    <r>
      <t>AIRPORTS</t>
    </r>
  </si>
  <si>
    <r>
      <t>Strategic and International Business Consulting</t>
    </r>
  </si>
  <si>
    <r>
      <t>Investment Advising (Investment Banks, Financial and Tax Due Diligence, Risk Analysis, Socio-economic Evaluation, Statutory Auditing, Financial Advising, Technical Advising, Collection Evaluation, Analysis - Financial Assessment, Trust Commission, Budget Construction, ….)</t>
    </r>
  </si>
  <si>
    <r>
      <t>FINANCE</t>
    </r>
  </si>
  <si>
    <r>
      <t>Comprehensive International Legal Advice</t>
    </r>
  </si>
  <si>
    <r>
      <t>•	 Comprehensive legal advising in the infrastructure project structuring and/or execution
 •	 Pre-contractual and contractual process analysis
 •	 Due diligence on projects or new initiative analysis to submit proposals
 •	 Regulatory review
 •	 Developing legal opinions related to road and/or airport infrastructure projects, concession contracts, corporate, financial, compliance and corporate issues in general</t>
    </r>
    <r>
      <t xml:space="preserve">
</t>
    </r>
  </si>
  <si>
    <r>
      <t>LEGAL</t>
    </r>
  </si>
  <si>
    <r>
      <t>Specific Investigations and Audits</t>
    </r>
  </si>
  <si>
    <r>
      <t>AUDITING</t>
    </r>
  </si>
  <si>
    <r>
      <t>Strategic Consulting</t>
    </r>
  </si>
  <si>
    <r>
      <t>Market analysis, due diligence, business plan, strategic assessment, advice on private initiatives, binding opinion, etc.</t>
    </r>
  </si>
  <si>
    <r>
      <t>ROADS</t>
    </r>
  </si>
  <si>
    <r>
      <t>Strategic and Domestic Business Consulting</t>
    </r>
  </si>
  <si>
    <r>
      <t>(Investment Banks, Financial and Tax Due Diligence, Risk Analysis, Socio-economic Evaluation, Statutory Auditing, Financial Advising, Technical Advising, Collection Evaluation, Analysis - Financial Assessment, Trust Commission, Budget Construction.)</t>
    </r>
  </si>
  <si>
    <r>
      <t>Financial Consulting</t>
    </r>
  </si>
  <si>
    <r>
      <t>Financial and risk advisors required by Vice-presidents’ Offices during all stages of structuring and during the award stage.</t>
    </r>
  </si>
  <si>
    <r>
      <t>Legal Consulting</t>
    </r>
    <r>
      <t xml:space="preserve"> </t>
    </r>
  </si>
  <si>
    <r>
      <t>Legal advisors required by Vice-presidents’ Offices during all stages of structuring and during the award stage.</t>
    </r>
  </si>
  <si>
    <r>
      <t>Technical EV Consulting (Studies and Designs)</t>
    </r>
  </si>
  <si>
    <r>
      <t>Preparing studies and designs in all areas of engineering (hydraulics, soil, geotechnics, networks, pavement, environmental and social property management, topography, risks, geometric design, signage, budgets, traffic studies, land-use, road safety, technology, etc.</t>
    </r>
  </si>
  <si>
    <r>
      <t>Civil Work Construction</t>
    </r>
  </si>
  <si>
    <r>
      <t>Building all types of works related to road infrastructure projects (paving works, foundations, structures, geotechnical and stabilization works, hydraulic works, operating infrastructure, signage, bridges, tunnels, forest activities, environmental activities, etc.)</t>
    </r>
  </si>
  <si>
    <r>
      <t>Legal Representation in Judicial Proceedings</t>
    </r>
  </si>
  <si>
    <r>
      <t>Legal Representation in Judicial or Administrative Proceedings</t>
    </r>
  </si>
  <si>
    <r>
      <t>Agent Services</t>
    </r>
  </si>
  <si>
    <r>
      <t>Process or agents registered abroad</t>
    </r>
  </si>
  <si>
    <r>
      <t>Financial Services and International Collections</t>
    </r>
  </si>
  <si>
    <r>
      <t>(Taxes, Audits, Accounting, Financial Reports - Taxes,..)</t>
    </r>
  </si>
  <si>
    <t xml:space="preserve">Nombre: </t>
  </si>
  <si>
    <t xml:space="preserve">Cargo: </t>
  </si>
  <si>
    <t>Firma</t>
  </si>
  <si>
    <t>Análisis Financiero</t>
  </si>
  <si>
    <t>Capacidad de pago operativo</t>
  </si>
  <si>
    <t>Cumple</t>
  </si>
  <si>
    <t>No Cumple</t>
  </si>
  <si>
    <t>Indice de Apalancamiento: Deuda / Ebitda</t>
  </si>
  <si>
    <t>Bueno</t>
  </si>
  <si>
    <t>≤ 4%</t>
  </si>
  <si>
    <t>Aceptable</t>
  </si>
  <si>
    <t>≥ 4,1% a 6%</t>
  </si>
  <si>
    <t>Deficiente</t>
  </si>
  <si>
    <t>≥ 6,1%</t>
  </si>
  <si>
    <t>Margen Operacional: Utilidad Operacional / Ingreso</t>
  </si>
  <si>
    <t xml:space="preserve"> ≥ 5,1%</t>
  </si>
  <si>
    <t>Entre 1% y 5%</t>
  </si>
  <si>
    <t>≤ 1%</t>
  </si>
  <si>
    <t>Margen Neto: Utilidad Neta / Ingreso</t>
  </si>
  <si>
    <t>≥ 1,1%</t>
  </si>
  <si>
    <t>Entre 0% y 1%</t>
  </si>
  <si>
    <t>≤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</si>
</sst>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"/>
    <numFmt numFmtId="165" formatCode="_ &quot;$&quot;\ * #,##0_ ;_ &quot;$&quot;\ * \-#,##0_ ;_ &quot;$&quot;\ * &quot;-&quot;??_ ;_ @_ "/>
    <numFmt numFmtId="166" formatCode="0.0%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ova"/>
      <family val="2"/>
    </font>
    <font>
      <sz val="11"/>
      <name val="Arial Nova"/>
      <family val="2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2"/>
      <color theme="1"/>
      <name val="Arial Nova"/>
      <family val="2"/>
    </font>
    <font>
      <b/>
      <sz val="14"/>
      <color theme="0"/>
      <name val="Arial Nova"/>
      <family val="2"/>
    </font>
    <font>
      <b/>
      <sz val="12"/>
      <name val="Arial Nova"/>
      <family val="2"/>
    </font>
    <font>
      <sz val="12"/>
      <name val="Arial Nova"/>
      <family val="2"/>
    </font>
    <font>
      <sz val="12"/>
      <color theme="1"/>
      <name val="Arial Nova"/>
      <family val="2"/>
    </font>
    <font>
      <b/>
      <sz val="12"/>
      <color theme="0"/>
      <name val="Arial Nova"/>
      <family val="2"/>
    </font>
    <font>
      <b/>
      <sz val="10"/>
      <name val="Arial Nova"/>
      <family val="2"/>
    </font>
    <font>
      <b/>
      <sz val="8"/>
      <name val="Arial Nova"/>
      <family val="2"/>
    </font>
    <font>
      <sz val="10"/>
      <name val="Arial Nova"/>
      <family val="2"/>
    </font>
    <font>
      <b/>
      <sz val="9"/>
      <name val="Arial Nova"/>
      <family val="2"/>
    </font>
    <font>
      <sz val="9"/>
      <name val="Arial Nova"/>
      <family val="2"/>
    </font>
    <font>
      <b/>
      <sz val="10.5"/>
      <name val="Arial Nova"/>
      <family val="2"/>
    </font>
    <font>
      <sz val="8"/>
      <name val="Arial Nova"/>
      <family val="2"/>
    </font>
    <font>
      <b/>
      <sz val="10"/>
      <color theme="0"/>
      <name val="Arial Nova"/>
      <family val="2"/>
    </font>
    <font>
      <b/>
      <sz val="9"/>
      <color theme="0"/>
      <name val="Arial Nova"/>
      <family val="2"/>
    </font>
    <font>
      <sz val="10"/>
      <color theme="1"/>
      <name val="Arial Nova"/>
      <family val="2"/>
    </font>
    <font>
      <b/>
      <sz val="11"/>
      <color theme="0"/>
      <name val="Arial Nova"/>
      <family val="2"/>
    </font>
    <font>
      <b/>
      <sz val="11"/>
      <name val="Arial Nova"/>
      <family val="2"/>
    </font>
    <font>
      <sz val="14"/>
      <color rgb="FF0070C0"/>
      <name val="Arial Nov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 Nova"/>
      <family val="2"/>
    </font>
    <font>
      <b/>
      <sz val="16"/>
      <color theme="1"/>
      <name val="Arial Nova"/>
      <family val="2"/>
    </font>
    <font>
      <sz val="10"/>
      <color rgb="FF202124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 Nova"/>
      <family val="2"/>
    </font>
    <font>
      <b/>
      <sz val="9"/>
      <color theme="1"/>
      <name val="Arial Nova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5DB7D3"/>
        <bgColor indexed="64"/>
      </patternFill>
    </fill>
    <fill>
      <patternFill patternType="solid">
        <fgColor rgb="FFB2B2B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10" borderId="0" xfId="0" applyFont="1" applyFill="1"/>
    <xf numFmtId="0" fontId="8" fillId="10" borderId="0" xfId="0" applyFont="1" applyFill="1" applyAlignment="1" applyProtection="1">
      <alignment vertical="center"/>
      <protection hidden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horizontal="left" vertical="center" wrapText="1"/>
    </xf>
    <xf numFmtId="0" fontId="4" fillId="10" borderId="0" xfId="0" applyFont="1" applyFill="1" applyAlignment="1">
      <alignment horizontal="center" vertical="center"/>
    </xf>
    <xf numFmtId="0" fontId="9" fillId="10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>
      <alignment wrapText="1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10" borderId="0" xfId="0" applyFont="1" applyFill="1" applyAlignment="1">
      <alignment wrapText="1"/>
    </xf>
    <xf numFmtId="0" fontId="14" fillId="10" borderId="0" xfId="0" applyFont="1" applyFill="1"/>
    <xf numFmtId="0" fontId="16" fillId="10" borderId="0" xfId="0" applyFont="1" applyFill="1" applyAlignment="1">
      <alignment horizontal="center"/>
    </xf>
    <xf numFmtId="0" fontId="16" fillId="10" borderId="0" xfId="0" applyFont="1" applyFill="1"/>
    <xf numFmtId="0" fontId="12" fillId="10" borderId="0" xfId="0" applyFont="1" applyFill="1" applyAlignment="1">
      <alignment horizontal="center" vertical="center"/>
    </xf>
    <xf numFmtId="165" fontId="14" fillId="0" borderId="32" xfId="3" applyNumberFormat="1" applyFont="1" applyFill="1" applyBorder="1" applyAlignment="1" applyProtection="1">
      <alignment vertical="center"/>
      <protection hidden="1"/>
    </xf>
    <xf numFmtId="165" fontId="14" fillId="0" borderId="31" xfId="3" applyNumberFormat="1" applyFont="1" applyFill="1" applyBorder="1" applyAlignment="1" applyProtection="1">
      <alignment vertical="center"/>
      <protection hidden="1"/>
    </xf>
    <xf numFmtId="165" fontId="14" fillId="0" borderId="30" xfId="3" applyNumberFormat="1" applyFont="1" applyFill="1" applyBorder="1" applyAlignment="1" applyProtection="1">
      <alignment vertical="center"/>
      <protection hidden="1"/>
    </xf>
    <xf numFmtId="0" fontId="15" fillId="10" borderId="2" xfId="0" applyFont="1" applyFill="1" applyBorder="1" applyAlignment="1">
      <alignment horizontal="right" vertical="center"/>
    </xf>
    <xf numFmtId="165" fontId="14" fillId="0" borderId="32" xfId="0" applyNumberFormat="1" applyFont="1" applyBorder="1" applyProtection="1">
      <protection hidden="1"/>
    </xf>
    <xf numFmtId="0" fontId="15" fillId="10" borderId="0" xfId="0" applyFont="1" applyFill="1" applyAlignment="1">
      <alignment horizontal="right" vertical="center"/>
    </xf>
    <xf numFmtId="165" fontId="14" fillId="0" borderId="31" xfId="2" applyNumberFormat="1" applyFont="1" applyFill="1" applyBorder="1" applyAlignment="1" applyProtection="1">
      <alignment horizontal="center" vertical="center"/>
      <protection hidden="1"/>
    </xf>
    <xf numFmtId="0" fontId="14" fillId="10" borderId="0" xfId="0" applyFont="1" applyFill="1" applyAlignment="1">
      <alignment horizontal="right"/>
    </xf>
    <xf numFmtId="0" fontId="17" fillId="10" borderId="0" xfId="0" applyFont="1" applyFill="1" applyAlignment="1">
      <alignment vertical="center"/>
    </xf>
    <xf numFmtId="0" fontId="3" fillId="10" borderId="0" xfId="0" applyFont="1" applyFill="1" applyAlignment="1">
      <alignment vertical="center"/>
    </xf>
    <xf numFmtId="0" fontId="12" fillId="10" borderId="0" xfId="0" applyFont="1" applyFill="1"/>
    <xf numFmtId="0" fontId="12" fillId="10" borderId="0" xfId="0" applyFont="1" applyFill="1" applyAlignment="1">
      <alignment horizontal="left" vertical="center"/>
    </xf>
    <xf numFmtId="0" fontId="12" fillId="10" borderId="0" xfId="0" applyFont="1" applyFill="1" applyAlignment="1">
      <alignment horizontal="center"/>
    </xf>
    <xf numFmtId="0" fontId="12" fillId="10" borderId="0" xfId="0" applyFont="1" applyFill="1" applyAlignment="1">
      <alignment horizontal="left" vertical="top"/>
    </xf>
    <xf numFmtId="0" fontId="12" fillId="10" borderId="19" xfId="0" applyFont="1" applyFill="1" applyBorder="1" applyAlignment="1">
      <alignment horizontal="center" vertical="center"/>
    </xf>
    <xf numFmtId="0" fontId="12" fillId="10" borderId="24" xfId="0" applyFont="1" applyFill="1" applyBorder="1" applyAlignment="1">
      <alignment horizontal="center" vertical="center"/>
    </xf>
    <xf numFmtId="0" fontId="14" fillId="10" borderId="19" xfId="0" applyFont="1" applyFill="1" applyBorder="1"/>
    <xf numFmtId="0" fontId="14" fillId="10" borderId="24" xfId="0" applyFont="1" applyFill="1" applyBorder="1"/>
    <xf numFmtId="0" fontId="2" fillId="10" borderId="0" xfId="0" applyFont="1" applyFill="1" applyAlignment="1">
      <alignment vertical="center"/>
    </xf>
    <xf numFmtId="0" fontId="3" fillId="10" borderId="0" xfId="0" applyFont="1" applyFill="1" applyProtection="1">
      <protection hidden="1"/>
    </xf>
    <xf numFmtId="0" fontId="6" fillId="10" borderId="0" xfId="0" applyFont="1" applyFill="1" applyAlignment="1">
      <alignment vertical="center"/>
    </xf>
    <xf numFmtId="0" fontId="6" fillId="10" borderId="2" xfId="0" applyFont="1" applyFill="1" applyBorder="1" applyAlignment="1">
      <alignment vertical="center"/>
    </xf>
    <xf numFmtId="0" fontId="7" fillId="10" borderId="0" xfId="0" applyFont="1" applyFill="1" applyAlignment="1" applyProtection="1">
      <alignment vertical="center" wrapText="1"/>
      <protection hidden="1"/>
    </xf>
    <xf numFmtId="0" fontId="3" fillId="10" borderId="0" xfId="0" applyFont="1" applyFill="1" applyAlignment="1" applyProtection="1">
      <alignment vertical="center"/>
      <protection hidden="1"/>
    </xf>
    <xf numFmtId="165" fontId="23" fillId="0" borderId="30" xfId="3" applyNumberFormat="1" applyFont="1" applyFill="1" applyBorder="1" applyAlignment="1" applyProtection="1">
      <alignment horizontal="center" vertical="center"/>
      <protection hidden="1"/>
    </xf>
    <xf numFmtId="0" fontId="0" fillId="0" borderId="4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29" fillId="0" borderId="51" xfId="0" applyFont="1" applyBorder="1"/>
    <xf numFmtId="0" fontId="30" fillId="0" borderId="51" xfId="0" applyFont="1" applyBorder="1"/>
    <xf numFmtId="0" fontId="0" fillId="0" borderId="52" xfId="0" applyBorder="1"/>
    <xf numFmtId="0" fontId="0" fillId="0" borderId="53" xfId="0" applyBorder="1"/>
    <xf numFmtId="0" fontId="5" fillId="12" borderId="4" xfId="0" applyFont="1" applyFill="1" applyBorder="1" applyAlignment="1" applyProtection="1">
      <alignment horizontal="center" vertical="center"/>
      <protection locked="0"/>
    </xf>
    <xf numFmtId="0" fontId="15" fillId="0" borderId="28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3" fillId="0" borderId="4" xfId="0" applyFont="1" applyBorder="1"/>
    <xf numFmtId="0" fontId="33" fillId="0" borderId="6" xfId="0" applyFont="1" applyBorder="1"/>
    <xf numFmtId="0" fontId="39" fillId="6" borderId="4" xfId="0" applyFont="1" applyFill="1" applyBorder="1" applyAlignment="1">
      <alignment horizontal="center" vertical="center"/>
    </xf>
    <xf numFmtId="0" fontId="39" fillId="6" borderId="4" xfId="0" applyFont="1" applyFill="1" applyBorder="1" applyAlignment="1">
      <alignment horizontal="center" vertical="center" wrapText="1"/>
    </xf>
    <xf numFmtId="0" fontId="37" fillId="0" borderId="4" xfId="0" quotePrefix="1" applyFont="1" applyBorder="1" applyAlignment="1">
      <alignment vertical="center" wrapText="1"/>
    </xf>
    <xf numFmtId="0" fontId="37" fillId="0" borderId="4" xfId="0" quotePrefix="1" applyFont="1" applyBorder="1" applyAlignment="1">
      <alignment horizontal="left" vertical="center" wrapText="1"/>
    </xf>
    <xf numFmtId="0" fontId="32" fillId="0" borderId="4" xfId="0" applyFont="1" applyBorder="1" applyAlignment="1">
      <alignment vertical="center"/>
    </xf>
    <xf numFmtId="0" fontId="32" fillId="0" borderId="24" xfId="0" applyFont="1" applyBorder="1" applyAlignment="1">
      <alignment vertical="center"/>
    </xf>
    <xf numFmtId="0" fontId="20" fillId="6" borderId="4" xfId="0" applyFont="1" applyFill="1" applyBorder="1" applyAlignment="1">
      <alignment horizontal="center"/>
    </xf>
    <xf numFmtId="9" fontId="4" fillId="10" borderId="0" xfId="1" applyFont="1" applyFill="1"/>
    <xf numFmtId="0" fontId="4" fillId="0" borderId="68" xfId="0" applyFont="1" applyBorder="1"/>
    <xf numFmtId="0" fontId="4" fillId="0" borderId="69" xfId="0" applyFont="1" applyBorder="1"/>
    <xf numFmtId="0" fontId="22" fillId="14" borderId="70" xfId="0" applyFont="1" applyFill="1" applyBorder="1"/>
    <xf numFmtId="0" fontId="4" fillId="15" borderId="0" xfId="0" applyFont="1" applyFill="1"/>
    <xf numFmtId="0" fontId="0" fillId="10" borderId="0" xfId="0" applyFill="1"/>
    <xf numFmtId="0" fontId="0" fillId="10" borderId="0" xfId="0" applyFill="1" applyAlignment="1">
      <alignment horizontal="center"/>
    </xf>
    <xf numFmtId="166" fontId="24" fillId="0" borderId="4" xfId="1" applyNumberFormat="1" applyFont="1" applyBorder="1" applyAlignment="1" applyProtection="1">
      <alignment horizontal="center" vertical="center"/>
      <protection hidden="1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 vertical="center"/>
      <protection locked="0"/>
    </xf>
    <xf numFmtId="9" fontId="24" fillId="0" borderId="4" xfId="1" applyFont="1" applyBorder="1" applyAlignment="1" applyProtection="1">
      <alignment horizontal="center" vertical="center"/>
      <protection hidden="1"/>
    </xf>
    <xf numFmtId="0" fontId="14" fillId="0" borderId="13" xfId="0" applyFont="1" applyBorder="1" applyAlignment="1" applyProtection="1">
      <alignment horizontal="left" vertical="center"/>
      <protection hidden="1"/>
    </xf>
    <xf numFmtId="0" fontId="14" fillId="0" borderId="14" xfId="0" applyFont="1" applyBorder="1" applyAlignment="1" applyProtection="1">
      <alignment horizontal="left" vertical="center"/>
      <protection hidden="1"/>
    </xf>
    <xf numFmtId="0" fontId="3" fillId="0" borderId="49" xfId="0" applyFont="1" applyBorder="1" applyAlignment="1" applyProtection="1">
      <alignment horizontal="center"/>
      <protection locked="0"/>
    </xf>
    <xf numFmtId="0" fontId="3" fillId="0" borderId="50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1" xfId="0" applyFont="1" applyBorder="1" applyAlignment="1" applyProtection="1">
      <alignment horizontal="center"/>
      <protection locked="0"/>
    </xf>
    <xf numFmtId="0" fontId="3" fillId="0" borderId="52" xfId="0" applyFont="1" applyBorder="1" applyAlignment="1" applyProtection="1">
      <alignment horizontal="center"/>
      <protection locked="0"/>
    </xf>
    <xf numFmtId="0" fontId="3" fillId="0" borderId="53" xfId="0" applyFont="1" applyBorder="1" applyAlignment="1" applyProtection="1">
      <alignment horizontal="center"/>
      <protection locked="0"/>
    </xf>
    <xf numFmtId="0" fontId="11" fillId="8" borderId="7" xfId="0" applyFont="1" applyFill="1" applyBorder="1" applyAlignment="1" applyProtection="1">
      <alignment horizontal="center" vertical="center"/>
      <protection hidden="1"/>
    </xf>
    <xf numFmtId="0" fontId="11" fillId="8" borderId="5" xfId="0" applyFont="1" applyFill="1" applyBorder="1" applyAlignment="1" applyProtection="1">
      <alignment horizontal="center" vertical="center"/>
      <protection hidden="1"/>
    </xf>
    <xf numFmtId="0" fontId="11" fillId="8" borderId="6" xfId="0" applyFont="1" applyFill="1" applyBorder="1" applyAlignment="1" applyProtection="1">
      <alignment horizontal="center" vertical="center"/>
      <protection hidden="1"/>
    </xf>
    <xf numFmtId="0" fontId="2" fillId="17" borderId="33" xfId="0" applyFont="1" applyFill="1" applyBorder="1" applyAlignment="1">
      <alignment horizontal="left" vertical="center" wrapText="1"/>
    </xf>
    <xf numFmtId="0" fontId="2" fillId="17" borderId="4" xfId="0" applyFont="1" applyFill="1" applyBorder="1" applyAlignment="1">
      <alignment horizontal="left" vertical="center" wrapText="1"/>
    </xf>
    <xf numFmtId="9" fontId="2" fillId="16" borderId="33" xfId="0" applyNumberFormat="1" applyFont="1" applyFill="1" applyBorder="1" applyAlignment="1" applyProtection="1">
      <alignment horizontal="center" vertical="center"/>
      <protection hidden="1"/>
    </xf>
    <xf numFmtId="0" fontId="2" fillId="16" borderId="33" xfId="0" applyFont="1" applyFill="1" applyBorder="1" applyAlignment="1" applyProtection="1">
      <alignment horizontal="center" vertical="center"/>
      <protection hidden="1"/>
    </xf>
    <xf numFmtId="0" fontId="2" fillId="16" borderId="4" xfId="0" applyFont="1" applyFill="1" applyBorder="1" applyAlignment="1" applyProtection="1">
      <alignment horizontal="center" vertical="center"/>
      <protection hidden="1"/>
    </xf>
    <xf numFmtId="0" fontId="8" fillId="17" borderId="7" xfId="0" applyFont="1" applyFill="1" applyBorder="1" applyAlignment="1" applyProtection="1">
      <alignment horizontal="center" vertical="center" wrapText="1"/>
      <protection hidden="1"/>
    </xf>
    <xf numFmtId="0" fontId="8" fillId="17" borderId="5" xfId="0" applyFont="1" applyFill="1" applyBorder="1" applyAlignment="1" applyProtection="1">
      <alignment horizontal="center" vertical="center" wrapText="1"/>
      <protection hidden="1"/>
    </xf>
    <xf numFmtId="9" fontId="7" fillId="5" borderId="5" xfId="1" applyFont="1" applyFill="1" applyBorder="1" applyAlignment="1" applyProtection="1">
      <alignment horizontal="center" vertical="center"/>
      <protection locked="0" hidden="1"/>
    </xf>
    <xf numFmtId="9" fontId="7" fillId="5" borderId="6" xfId="1" applyFont="1" applyFill="1" applyBorder="1" applyAlignment="1" applyProtection="1">
      <alignment horizontal="center" vertical="center"/>
      <protection locked="0" hidden="1"/>
    </xf>
    <xf numFmtId="0" fontId="7" fillId="6" borderId="7" xfId="0" applyFont="1" applyFill="1" applyBorder="1" applyAlignment="1" applyProtection="1">
      <alignment horizontal="center" vertical="center" wrapText="1"/>
      <protection hidden="1"/>
    </xf>
    <xf numFmtId="0" fontId="7" fillId="6" borderId="5" xfId="0" applyFont="1" applyFill="1" applyBorder="1" applyAlignment="1" applyProtection="1">
      <alignment horizontal="center" vertical="center" wrapText="1"/>
      <protection hidden="1"/>
    </xf>
    <xf numFmtId="0" fontId="7" fillId="6" borderId="6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7" fillId="6" borderId="4" xfId="0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10" borderId="7" xfId="0" applyFont="1" applyFill="1" applyBorder="1" applyAlignment="1" applyProtection="1">
      <alignment horizontal="center" vertical="center"/>
      <protection hidden="1"/>
    </xf>
    <xf numFmtId="0" fontId="3" fillId="10" borderId="5" xfId="0" applyFont="1" applyFill="1" applyBorder="1" applyAlignment="1" applyProtection="1">
      <alignment horizontal="center" vertical="center"/>
      <protection hidden="1"/>
    </xf>
    <xf numFmtId="0" fontId="3" fillId="10" borderId="6" xfId="0" applyFont="1" applyFill="1" applyBorder="1" applyAlignment="1" applyProtection="1">
      <alignment horizontal="center" vertical="center"/>
      <protection hidden="1"/>
    </xf>
    <xf numFmtId="0" fontId="8" fillId="9" borderId="4" xfId="0" applyFont="1" applyFill="1" applyBorder="1" applyAlignment="1" applyProtection="1">
      <alignment horizontal="center" vertical="center"/>
      <protection hidden="1"/>
    </xf>
    <xf numFmtId="0" fontId="8" fillId="4" borderId="7" xfId="0" applyFont="1" applyFill="1" applyBorder="1" applyAlignment="1" applyProtection="1">
      <alignment horizontal="center" vertical="center"/>
      <protection hidden="1"/>
    </xf>
    <xf numFmtId="0" fontId="8" fillId="4" borderId="5" xfId="0" applyFont="1" applyFill="1" applyBorder="1" applyAlignment="1" applyProtection="1">
      <alignment horizontal="center" vertical="center"/>
      <protection hidden="1"/>
    </xf>
    <xf numFmtId="0" fontId="8" fillId="4" borderId="6" xfId="0" applyFont="1" applyFill="1" applyBorder="1" applyAlignment="1" applyProtection="1">
      <alignment horizontal="center" vertical="center"/>
      <protection hidden="1"/>
    </xf>
    <xf numFmtId="0" fontId="8" fillId="9" borderId="7" xfId="0" applyFont="1" applyFill="1" applyBorder="1" applyAlignment="1" applyProtection="1">
      <alignment horizontal="center" vertical="center"/>
      <protection hidden="1"/>
    </xf>
    <xf numFmtId="0" fontId="8" fillId="9" borderId="5" xfId="0" applyFont="1" applyFill="1" applyBorder="1" applyAlignment="1" applyProtection="1">
      <alignment horizontal="center" vertical="center"/>
      <protection hidden="1"/>
    </xf>
    <xf numFmtId="0" fontId="8" fillId="9" borderId="6" xfId="0" applyFont="1" applyFill="1" applyBorder="1" applyAlignment="1" applyProtection="1">
      <alignment horizontal="center" vertical="center"/>
      <protection hidden="1"/>
    </xf>
    <xf numFmtId="0" fontId="4" fillId="10" borderId="7" xfId="0" applyFont="1" applyFill="1" applyBorder="1" applyAlignment="1" applyProtection="1">
      <alignment horizontal="center"/>
      <protection locked="0"/>
    </xf>
    <xf numFmtId="0" fontId="4" fillId="10" borderId="5" xfId="0" applyFont="1" applyFill="1" applyBorder="1" applyAlignment="1" applyProtection="1">
      <alignment horizontal="center"/>
      <protection locked="0"/>
    </xf>
    <xf numFmtId="0" fontId="4" fillId="10" borderId="6" xfId="0" applyFont="1" applyFill="1" applyBorder="1" applyAlignment="1" applyProtection="1">
      <alignment horizontal="center"/>
      <protection locked="0"/>
    </xf>
    <xf numFmtId="0" fontId="14" fillId="0" borderId="8" xfId="0" applyFont="1" applyBorder="1" applyAlignment="1" applyProtection="1">
      <alignment horizontal="left" vertical="center"/>
      <protection hidden="1"/>
    </xf>
    <xf numFmtId="0" fontId="14" fillId="0" borderId="9" xfId="0" applyFont="1" applyBorder="1" applyAlignment="1" applyProtection="1">
      <alignment horizontal="left" vertical="center"/>
      <protection hidden="1"/>
    </xf>
    <xf numFmtId="0" fontId="14" fillId="0" borderId="10" xfId="0" applyFont="1" applyBorder="1" applyAlignment="1" applyProtection="1">
      <alignment horizontal="left" vertical="center"/>
      <protection hidden="1"/>
    </xf>
    <xf numFmtId="0" fontId="14" fillId="0" borderId="11" xfId="0" applyFont="1" applyBorder="1" applyAlignment="1" applyProtection="1">
      <alignment horizontal="left" vertical="center"/>
      <protection hidden="1"/>
    </xf>
    <xf numFmtId="0" fontId="11" fillId="6" borderId="54" xfId="0" applyFont="1" applyFill="1" applyBorder="1" applyAlignment="1" applyProtection="1">
      <alignment horizontal="center" vertical="center"/>
      <protection hidden="1"/>
    </xf>
    <xf numFmtId="0" fontId="11" fillId="6" borderId="55" xfId="0" applyFont="1" applyFill="1" applyBorder="1" applyAlignment="1" applyProtection="1">
      <alignment horizontal="center" vertical="center"/>
      <protection hidden="1"/>
    </xf>
    <xf numFmtId="0" fontId="11" fillId="6" borderId="56" xfId="0" applyFont="1" applyFill="1" applyBorder="1" applyAlignment="1" applyProtection="1">
      <alignment horizontal="center" vertical="center"/>
      <protection hidden="1"/>
    </xf>
    <xf numFmtId="0" fontId="32" fillId="0" borderId="7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3" fillId="0" borderId="7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14" fillId="10" borderId="7" xfId="0" applyFont="1" applyFill="1" applyBorder="1" applyAlignment="1">
      <alignment horizontal="left" vertical="center" wrapText="1"/>
    </xf>
    <xf numFmtId="0" fontId="14" fillId="10" borderId="5" xfId="0" applyFont="1" applyFill="1" applyBorder="1" applyAlignment="1">
      <alignment horizontal="left" vertical="center" wrapText="1"/>
    </xf>
    <xf numFmtId="0" fontId="14" fillId="10" borderId="6" xfId="0" applyFont="1" applyFill="1" applyBorder="1" applyAlignment="1">
      <alignment horizontal="left" vertical="center" wrapText="1"/>
    </xf>
    <xf numFmtId="0" fontId="9" fillId="10" borderId="35" xfId="0" applyFont="1" applyFill="1" applyBorder="1" applyAlignment="1" applyProtection="1">
      <alignment horizontal="center" vertical="center"/>
      <protection locked="0"/>
    </xf>
    <xf numFmtId="0" fontId="9" fillId="10" borderId="36" xfId="0" applyFont="1" applyFill="1" applyBorder="1" applyAlignment="1" applyProtection="1">
      <alignment horizontal="center" vertical="center"/>
      <protection locked="0"/>
    </xf>
    <xf numFmtId="0" fontId="9" fillId="10" borderId="37" xfId="0" applyFont="1" applyFill="1" applyBorder="1" applyAlignment="1" applyProtection="1">
      <alignment horizontal="center" vertical="center"/>
      <protection locked="0"/>
    </xf>
    <xf numFmtId="0" fontId="9" fillId="10" borderId="40" xfId="0" applyFont="1" applyFill="1" applyBorder="1" applyAlignment="1" applyProtection="1">
      <alignment horizontal="center" vertical="center"/>
      <protection locked="0"/>
    </xf>
    <xf numFmtId="0" fontId="9" fillId="10" borderId="41" xfId="0" applyFont="1" applyFill="1" applyBorder="1" applyAlignment="1" applyProtection="1">
      <alignment horizontal="center" vertical="center"/>
      <protection locked="0"/>
    </xf>
    <xf numFmtId="0" fontId="9" fillId="10" borderId="42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9" fontId="24" fillId="0" borderId="33" xfId="1" applyFont="1" applyBorder="1" applyAlignment="1" applyProtection="1">
      <alignment horizontal="center" vertical="center"/>
      <protection hidden="1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1" fillId="0" borderId="7" xfId="0" quotePrefix="1" applyFont="1" applyBorder="1" applyAlignment="1">
      <alignment vertical="center" wrapText="1"/>
    </xf>
    <xf numFmtId="0" fontId="21" fillId="0" borderId="5" xfId="0" quotePrefix="1" applyFont="1" applyBorder="1" applyAlignment="1">
      <alignment vertical="center" wrapText="1"/>
    </xf>
    <xf numFmtId="0" fontId="21" fillId="0" borderId="6" xfId="0" quotePrefix="1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left" vertical="top" wrapText="1"/>
    </xf>
    <xf numFmtId="9" fontId="8" fillId="10" borderId="4" xfId="0" applyNumberFormat="1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9" fontId="8" fillId="0" borderId="1" xfId="1" applyFont="1" applyBorder="1" applyAlignment="1">
      <alignment horizontal="center" vertical="center"/>
    </xf>
    <xf numFmtId="9" fontId="8" fillId="0" borderId="3" xfId="1" applyFont="1" applyBorder="1" applyAlignment="1">
      <alignment horizontal="center" vertical="center"/>
    </xf>
    <xf numFmtId="9" fontId="8" fillId="0" borderId="18" xfId="1" applyFont="1" applyBorder="1" applyAlignment="1">
      <alignment horizontal="center" vertical="center"/>
    </xf>
    <xf numFmtId="9" fontId="8" fillId="0" borderId="19" xfId="1" applyFont="1" applyBorder="1" applyAlignment="1">
      <alignment horizontal="center" vertical="center"/>
    </xf>
    <xf numFmtId="9" fontId="8" fillId="0" borderId="16" xfId="1" applyFont="1" applyBorder="1" applyAlignment="1">
      <alignment horizontal="center" vertical="center"/>
    </xf>
    <xf numFmtId="9" fontId="8" fillId="0" borderId="17" xfId="1" applyFont="1" applyBorder="1" applyAlignment="1">
      <alignment horizontal="center" vertical="center"/>
    </xf>
    <xf numFmtId="0" fontId="8" fillId="17" borderId="4" xfId="0" applyFont="1" applyFill="1" applyBorder="1" applyAlignment="1" applyProtection="1">
      <alignment horizontal="center" vertical="center" wrapText="1"/>
      <protection hidden="1"/>
    </xf>
    <xf numFmtId="9" fontId="7" fillId="16" borderId="5" xfId="1" applyFont="1" applyFill="1" applyBorder="1" applyAlignment="1" applyProtection="1">
      <alignment horizontal="center" vertical="center"/>
      <protection locked="0" hidden="1"/>
    </xf>
    <xf numFmtId="9" fontId="7" fillId="16" borderId="6" xfId="1" applyFont="1" applyFill="1" applyBorder="1" applyAlignment="1" applyProtection="1">
      <alignment horizontal="center" vertical="center"/>
      <protection locked="0" hidden="1"/>
    </xf>
    <xf numFmtId="10" fontId="2" fillId="16" borderId="33" xfId="0" applyNumberFormat="1" applyFont="1" applyFill="1" applyBorder="1" applyAlignment="1" applyProtection="1">
      <alignment horizontal="center" vertical="center"/>
      <protection hidden="1"/>
    </xf>
    <xf numFmtId="10" fontId="2" fillId="16" borderId="4" xfId="0" applyNumberFormat="1" applyFont="1" applyFill="1" applyBorder="1" applyAlignment="1" applyProtection="1">
      <alignment horizontal="center" vertical="center"/>
      <protection hidden="1"/>
    </xf>
    <xf numFmtId="0" fontId="23" fillId="10" borderId="4" xfId="0" applyFont="1" applyFill="1" applyBorder="1" applyAlignment="1">
      <alignment horizontal="center" vertical="center"/>
    </xf>
    <xf numFmtId="9" fontId="8" fillId="10" borderId="4" xfId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9" fontId="8" fillId="0" borderId="4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9" fillId="10" borderId="35" xfId="0" applyFont="1" applyFill="1" applyBorder="1" applyAlignment="1" applyProtection="1">
      <alignment horizontal="center" vertical="center" wrapText="1"/>
      <protection locked="0"/>
    </xf>
    <xf numFmtId="0" fontId="9" fillId="10" borderId="36" xfId="0" applyFont="1" applyFill="1" applyBorder="1" applyAlignment="1" applyProtection="1">
      <alignment horizontal="center" vertical="center" wrapText="1"/>
      <protection locked="0"/>
    </xf>
    <xf numFmtId="0" fontId="9" fillId="10" borderId="37" xfId="0" applyFont="1" applyFill="1" applyBorder="1" applyAlignment="1" applyProtection="1">
      <alignment horizontal="center" vertical="center" wrapText="1"/>
      <protection locked="0"/>
    </xf>
    <xf numFmtId="0" fontId="23" fillId="10" borderId="16" xfId="0" applyFont="1" applyFill="1" applyBorder="1" applyAlignment="1">
      <alignment horizontal="center" vertical="center"/>
    </xf>
    <xf numFmtId="0" fontId="23" fillId="10" borderId="20" xfId="0" applyFont="1" applyFill="1" applyBorder="1" applyAlignment="1">
      <alignment horizontal="center" vertical="center"/>
    </xf>
    <xf numFmtId="0" fontId="23" fillId="10" borderId="17" xfId="0" applyFont="1" applyFill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9" fontId="8" fillId="0" borderId="3" xfId="0" applyNumberFormat="1" applyFont="1" applyBorder="1" applyAlignment="1">
      <alignment horizontal="center" vertical="center"/>
    </xf>
    <xf numFmtId="9" fontId="8" fillId="0" borderId="18" xfId="0" applyNumberFormat="1" applyFont="1" applyBorder="1" applyAlignment="1">
      <alignment horizontal="center" vertical="center"/>
    </xf>
    <xf numFmtId="9" fontId="8" fillId="0" borderId="19" xfId="0" applyNumberFormat="1" applyFont="1" applyBorder="1" applyAlignment="1">
      <alignment horizontal="center" vertical="center"/>
    </xf>
    <xf numFmtId="9" fontId="8" fillId="0" borderId="16" xfId="0" applyNumberFormat="1" applyFont="1" applyBorder="1" applyAlignment="1">
      <alignment horizontal="center" vertical="center"/>
    </xf>
    <xf numFmtId="9" fontId="8" fillId="0" borderId="17" xfId="0" applyNumberFormat="1" applyFont="1" applyBorder="1" applyAlignment="1">
      <alignment horizontal="center" vertical="center"/>
    </xf>
    <xf numFmtId="0" fontId="14" fillId="10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4" fillId="0" borderId="7" xfId="0" quotePrefix="1" applyFont="1" applyBorder="1" applyAlignment="1">
      <alignment vertical="center" wrapText="1"/>
    </xf>
    <xf numFmtId="0" fontId="14" fillId="0" borderId="5" xfId="0" quotePrefix="1" applyFont="1" applyBorder="1" applyAlignment="1">
      <alignment vertical="center" wrapText="1"/>
    </xf>
    <xf numFmtId="0" fontId="14" fillId="0" borderId="6" xfId="0" quotePrefix="1" applyFont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10" fontId="24" fillId="10" borderId="4" xfId="1" applyNumberFormat="1" applyFont="1" applyFill="1" applyBorder="1" applyAlignment="1" applyProtection="1">
      <alignment horizontal="center" vertical="center"/>
      <protection hidden="1"/>
    </xf>
    <xf numFmtId="9" fontId="8" fillId="0" borderId="4" xfId="1" applyFont="1" applyBorder="1" applyAlignment="1">
      <alignment horizontal="center" vertical="center"/>
    </xf>
    <xf numFmtId="10" fontId="24" fillId="10" borderId="1" xfId="1" applyNumberFormat="1" applyFont="1" applyFill="1" applyBorder="1" applyAlignment="1" applyProtection="1">
      <alignment horizontal="center" vertical="center"/>
      <protection hidden="1"/>
    </xf>
    <xf numFmtId="10" fontId="24" fillId="10" borderId="2" xfId="1" applyNumberFormat="1" applyFont="1" applyFill="1" applyBorder="1" applyAlignment="1" applyProtection="1">
      <alignment horizontal="center" vertical="center"/>
      <protection hidden="1"/>
    </xf>
    <xf numFmtId="10" fontId="24" fillId="10" borderId="3" xfId="1" applyNumberFormat="1" applyFont="1" applyFill="1" applyBorder="1" applyAlignment="1" applyProtection="1">
      <alignment horizontal="center" vertical="center"/>
      <protection hidden="1"/>
    </xf>
    <xf numFmtId="10" fontId="24" fillId="10" borderId="16" xfId="1" applyNumberFormat="1" applyFont="1" applyFill="1" applyBorder="1" applyAlignment="1" applyProtection="1">
      <alignment horizontal="center" vertical="center"/>
      <protection hidden="1"/>
    </xf>
    <xf numFmtId="10" fontId="24" fillId="10" borderId="20" xfId="1" applyNumberFormat="1" applyFont="1" applyFill="1" applyBorder="1" applyAlignment="1" applyProtection="1">
      <alignment horizontal="center" vertical="center"/>
      <protection hidden="1"/>
    </xf>
    <xf numFmtId="10" fontId="24" fillId="10" borderId="17" xfId="1" applyNumberFormat="1" applyFont="1" applyFill="1" applyBorder="1" applyAlignment="1" applyProtection="1">
      <alignment horizontal="center" vertical="center"/>
      <protection hidden="1"/>
    </xf>
    <xf numFmtId="0" fontId="11" fillId="6" borderId="48" xfId="0" applyFont="1" applyFill="1" applyBorder="1" applyAlignment="1">
      <alignment horizontal="center" vertical="center"/>
    </xf>
    <xf numFmtId="0" fontId="33" fillId="7" borderId="7" xfId="0" applyFont="1" applyFill="1" applyBorder="1" applyAlignment="1">
      <alignment horizontal="center"/>
    </xf>
    <xf numFmtId="0" fontId="33" fillId="7" borderId="5" xfId="0" applyFont="1" applyFill="1" applyBorder="1" applyAlignment="1">
      <alignment horizontal="center"/>
    </xf>
    <xf numFmtId="0" fontId="33" fillId="7" borderId="6" xfId="0" applyFont="1" applyFill="1" applyBorder="1" applyAlignment="1">
      <alignment horizontal="center"/>
    </xf>
    <xf numFmtId="0" fontId="33" fillId="11" borderId="7" xfId="0" applyFont="1" applyFill="1" applyBorder="1" applyAlignment="1">
      <alignment horizontal="center" vertical="center" wrapText="1"/>
    </xf>
    <xf numFmtId="0" fontId="33" fillId="11" borderId="5" xfId="0" applyFont="1" applyFill="1" applyBorder="1" applyAlignment="1">
      <alignment horizontal="center" vertical="center" wrapText="1"/>
    </xf>
    <xf numFmtId="0" fontId="33" fillId="11" borderId="6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37" fillId="0" borderId="7" xfId="0" applyFont="1" applyBorder="1" applyAlignment="1">
      <alignment vertical="center" wrapText="1"/>
    </xf>
    <xf numFmtId="0" fontId="37" fillId="0" borderId="5" xfId="0" applyFont="1" applyBorder="1" applyAlignment="1">
      <alignment vertical="center" wrapText="1"/>
    </xf>
    <xf numFmtId="0" fontId="37" fillId="0" borderId="6" xfId="0" applyFont="1" applyBorder="1" applyAlignment="1">
      <alignment vertical="center" wrapText="1"/>
    </xf>
    <xf numFmtId="0" fontId="37" fillId="0" borderId="7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28" fillId="0" borderId="7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11" fillId="6" borderId="47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36" fillId="0" borderId="7" xfId="0" applyFont="1" applyBorder="1" applyAlignment="1" applyProtection="1">
      <alignment vertical="center"/>
      <protection hidden="1"/>
    </xf>
    <xf numFmtId="0" fontId="36" fillId="0" borderId="5" xfId="0" applyFont="1" applyBorder="1" applyAlignment="1" applyProtection="1">
      <alignment vertical="center"/>
      <protection hidden="1"/>
    </xf>
    <xf numFmtId="0" fontId="36" fillId="0" borderId="6" xfId="0" applyFont="1" applyBorder="1" applyAlignment="1" applyProtection="1">
      <alignment vertical="center"/>
      <protection hidden="1"/>
    </xf>
    <xf numFmtId="0" fontId="38" fillId="0" borderId="1" xfId="0" applyFont="1" applyBorder="1" applyAlignment="1" applyProtection="1">
      <alignment horizontal="center" vertical="center" wrapText="1"/>
      <protection hidden="1"/>
    </xf>
    <xf numFmtId="0" fontId="38" fillId="0" borderId="2" xfId="0" applyFont="1" applyBorder="1" applyAlignment="1" applyProtection="1">
      <alignment horizontal="center" vertical="center" wrapText="1"/>
      <protection hidden="1"/>
    </xf>
    <xf numFmtId="0" fontId="38" fillId="0" borderId="3" xfId="0" applyFont="1" applyBorder="1" applyAlignment="1" applyProtection="1">
      <alignment horizontal="center" vertical="center" wrapText="1"/>
      <protection hidden="1"/>
    </xf>
    <xf numFmtId="0" fontId="38" fillId="0" borderId="18" xfId="0" applyFont="1" applyBorder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8" fillId="0" borderId="19" xfId="0" applyFont="1" applyBorder="1" applyAlignment="1" applyProtection="1">
      <alignment horizontal="center" vertical="center" wrapText="1"/>
      <protection hidden="1"/>
    </xf>
    <xf numFmtId="0" fontId="38" fillId="0" borderId="16" xfId="0" applyFont="1" applyBorder="1" applyAlignment="1" applyProtection="1">
      <alignment horizontal="center" vertical="center" wrapText="1"/>
      <protection hidden="1"/>
    </xf>
    <xf numFmtId="0" fontId="38" fillId="0" borderId="20" xfId="0" applyFont="1" applyBorder="1" applyAlignment="1" applyProtection="1">
      <alignment horizontal="center" vertical="center" wrapText="1"/>
      <protection hidden="1"/>
    </xf>
    <xf numFmtId="0" fontId="38" fillId="0" borderId="17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wrapText="1"/>
      <protection hidden="1"/>
    </xf>
    <xf numFmtId="0" fontId="14" fillId="0" borderId="2" xfId="0" applyFont="1" applyBorder="1" applyAlignment="1" applyProtection="1">
      <alignment horizontal="center" wrapText="1"/>
      <protection hidden="1"/>
    </xf>
    <xf numFmtId="0" fontId="14" fillId="0" borderId="3" xfId="0" applyFont="1" applyBorder="1" applyAlignment="1" applyProtection="1">
      <alignment horizontal="center" wrapText="1"/>
      <protection hidden="1"/>
    </xf>
    <xf numFmtId="0" fontId="14" fillId="0" borderId="18" xfId="0" applyFont="1" applyBorder="1" applyAlignment="1" applyProtection="1">
      <alignment horizontal="center" wrapText="1"/>
      <protection hidden="1"/>
    </xf>
    <xf numFmtId="0" fontId="14" fillId="0" borderId="0" xfId="0" applyFont="1" applyAlignment="1" applyProtection="1">
      <alignment horizontal="center" wrapText="1"/>
      <protection hidden="1"/>
    </xf>
    <xf numFmtId="0" fontId="14" fillId="0" borderId="19" xfId="0" applyFont="1" applyBorder="1" applyAlignment="1" applyProtection="1">
      <alignment horizontal="center" wrapText="1"/>
      <protection hidden="1"/>
    </xf>
    <xf numFmtId="0" fontId="14" fillId="0" borderId="16" xfId="0" applyFont="1" applyBorder="1" applyAlignment="1" applyProtection="1">
      <alignment horizontal="center" wrapText="1"/>
      <protection hidden="1"/>
    </xf>
    <xf numFmtId="0" fontId="14" fillId="0" borderId="20" xfId="0" applyFont="1" applyBorder="1" applyAlignment="1" applyProtection="1">
      <alignment horizontal="center" wrapText="1"/>
      <protection hidden="1"/>
    </xf>
    <xf numFmtId="0" fontId="14" fillId="0" borderId="17" xfId="0" applyFont="1" applyBorder="1" applyAlignment="1" applyProtection="1">
      <alignment horizontal="center" wrapText="1"/>
      <protection hidden="1"/>
    </xf>
    <xf numFmtId="0" fontId="36" fillId="0" borderId="5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6" fillId="0" borderId="7" xfId="0" applyFont="1" applyBorder="1" applyAlignment="1" applyProtection="1">
      <alignment horizontal="center" vertical="center"/>
      <protection hidden="1"/>
    </xf>
    <xf numFmtId="0" fontId="36" fillId="0" borderId="5" xfId="0" applyFont="1" applyBorder="1" applyAlignment="1" applyProtection="1">
      <alignment horizontal="center" vertical="center"/>
      <protection hidden="1"/>
    </xf>
    <xf numFmtId="0" fontId="36" fillId="0" borderId="6" xfId="0" applyFont="1" applyBorder="1" applyAlignment="1" applyProtection="1">
      <alignment horizontal="center" vertical="center"/>
      <protection hidden="1"/>
    </xf>
    <xf numFmtId="0" fontId="36" fillId="0" borderId="4" xfId="0" applyFont="1" applyBorder="1" applyAlignment="1" applyProtection="1">
      <alignment horizontal="center" vertical="center" wrapText="1"/>
      <protection locked="0"/>
    </xf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left" vertical="center"/>
    </xf>
    <xf numFmtId="0" fontId="36" fillId="0" borderId="6" xfId="0" applyFont="1" applyBorder="1" applyAlignment="1">
      <alignment horizontal="left" vertical="center"/>
    </xf>
    <xf numFmtId="0" fontId="36" fillId="0" borderId="7" xfId="0" applyFont="1" applyBorder="1" applyAlignment="1" applyProtection="1">
      <alignment horizontal="center" vertical="center" wrapText="1"/>
      <protection locked="0"/>
    </xf>
    <xf numFmtId="0" fontId="36" fillId="0" borderId="5" xfId="0" applyFont="1" applyBorder="1" applyAlignment="1" applyProtection="1">
      <alignment horizontal="center" vertical="center" wrapText="1"/>
      <protection locked="0"/>
    </xf>
    <xf numFmtId="0" fontId="36" fillId="0" borderId="6" xfId="0" applyFont="1" applyBorder="1" applyAlignment="1" applyProtection="1">
      <alignment horizontal="center" vertical="center" wrapText="1"/>
      <protection locked="0"/>
    </xf>
    <xf numFmtId="0" fontId="33" fillId="7" borderId="1" xfId="0" applyFont="1" applyFill="1" applyBorder="1" applyAlignment="1">
      <alignment horizontal="center" vertical="center"/>
    </xf>
    <xf numFmtId="0" fontId="33" fillId="7" borderId="2" xfId="0" applyFont="1" applyFill="1" applyBorder="1" applyAlignment="1">
      <alignment horizontal="center" vertical="center"/>
    </xf>
    <xf numFmtId="0" fontId="33" fillId="7" borderId="3" xfId="0" applyFont="1" applyFill="1" applyBorder="1" applyAlignment="1">
      <alignment horizontal="center" vertical="center"/>
    </xf>
    <xf numFmtId="0" fontId="33" fillId="7" borderId="16" xfId="0" applyFont="1" applyFill="1" applyBorder="1" applyAlignment="1">
      <alignment horizontal="center" vertical="center"/>
    </xf>
    <xf numFmtId="0" fontId="33" fillId="7" borderId="20" xfId="0" applyFont="1" applyFill="1" applyBorder="1" applyAlignment="1">
      <alignment horizontal="center" vertical="center"/>
    </xf>
    <xf numFmtId="0" fontId="33" fillId="7" borderId="17" xfId="0" applyFont="1" applyFill="1" applyBorder="1" applyAlignment="1">
      <alignment horizontal="center" vertical="center"/>
    </xf>
    <xf numFmtId="0" fontId="11" fillId="6" borderId="46" xfId="0" applyFont="1" applyFill="1" applyBorder="1" applyAlignment="1">
      <alignment horizontal="center" vertical="center"/>
    </xf>
    <xf numFmtId="0" fontId="36" fillId="0" borderId="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2" fillId="10" borderId="0" xfId="0" applyFont="1" applyFill="1" applyAlignment="1" applyProtection="1">
      <alignment horizontal="center" vertical="center"/>
      <protection hidden="1"/>
    </xf>
    <xf numFmtId="0" fontId="37" fillId="0" borderId="4" xfId="0" applyFont="1" applyBorder="1" applyAlignment="1" applyProtection="1">
      <alignment horizontal="center" vertical="center" wrapText="1"/>
      <protection locked="0"/>
    </xf>
    <xf numFmtId="0" fontId="36" fillId="0" borderId="4" xfId="0" applyFont="1" applyBorder="1" applyAlignment="1" applyProtection="1">
      <alignment horizontal="center" vertical="center"/>
      <protection hidden="1"/>
    </xf>
    <xf numFmtId="0" fontId="37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wrapText="1"/>
    </xf>
    <xf numFmtId="0" fontId="36" fillId="0" borderId="4" xfId="0" applyFont="1" applyBorder="1" applyAlignment="1">
      <alignment horizontal="left" vertical="center"/>
    </xf>
    <xf numFmtId="15" fontId="16" fillId="0" borderId="7" xfId="0" applyNumberFormat="1" applyFont="1" applyBorder="1" applyAlignment="1" applyProtection="1">
      <alignment vertical="center"/>
      <protection locked="0"/>
    </xf>
    <xf numFmtId="15" fontId="16" fillId="0" borderId="5" xfId="0" applyNumberFormat="1" applyFont="1" applyBorder="1" applyAlignment="1" applyProtection="1">
      <alignment vertical="center"/>
      <protection locked="0"/>
    </xf>
    <xf numFmtId="15" fontId="16" fillId="0" borderId="6" xfId="0" applyNumberFormat="1" applyFont="1" applyBorder="1" applyAlignment="1" applyProtection="1">
      <alignment vertical="center"/>
      <protection locked="0"/>
    </xf>
    <xf numFmtId="0" fontId="41" fillId="13" borderId="4" xfId="0" applyFont="1" applyFill="1" applyBorder="1" applyAlignment="1">
      <alignment horizontal="center" vertical="center"/>
    </xf>
    <xf numFmtId="0" fontId="41" fillId="13" borderId="34" xfId="0" applyFont="1" applyFill="1" applyBorder="1" applyAlignment="1">
      <alignment horizontal="center" vertical="center"/>
    </xf>
    <xf numFmtId="0" fontId="42" fillId="13" borderId="4" xfId="0" applyFont="1" applyFill="1" applyBorder="1" applyAlignment="1">
      <alignment horizontal="center" vertical="center" wrapText="1"/>
    </xf>
    <xf numFmtId="0" fontId="42" fillId="13" borderId="34" xfId="0" applyFont="1" applyFill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/>
    </xf>
    <xf numFmtId="0" fontId="14" fillId="0" borderId="28" xfId="0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4" fillId="0" borderId="27" xfId="0" applyFont="1" applyBorder="1" applyAlignment="1" applyProtection="1">
      <alignment horizontal="left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165" fontId="14" fillId="0" borderId="32" xfId="3" applyNumberFormat="1" applyFont="1" applyFill="1" applyBorder="1" applyAlignment="1" applyProtection="1">
      <alignment horizontal="center" vertical="center"/>
      <protection locked="0"/>
    </xf>
    <xf numFmtId="165" fontId="14" fillId="0" borderId="32" xfId="3" applyNumberFormat="1" applyFont="1" applyFill="1" applyBorder="1" applyAlignment="1" applyProtection="1">
      <alignment horizontal="center" vertical="center"/>
      <protection hidden="1"/>
    </xf>
    <xf numFmtId="0" fontId="20" fillId="6" borderId="7" xfId="0" applyFont="1" applyFill="1" applyBorder="1" applyAlignment="1">
      <alignment horizontal="center"/>
    </xf>
    <xf numFmtId="0" fontId="20" fillId="6" borderId="5" xfId="0" applyFont="1" applyFill="1" applyBorder="1" applyAlignment="1">
      <alignment horizontal="center"/>
    </xf>
    <xf numFmtId="0" fontId="20" fillId="6" borderId="6" xfId="0" applyFont="1" applyFill="1" applyBorder="1" applyAlignment="1">
      <alignment horizontal="center"/>
    </xf>
    <xf numFmtId="165" fontId="14" fillId="0" borderId="31" xfId="3" applyNumberFormat="1" applyFont="1" applyFill="1" applyBorder="1" applyAlignment="1" applyProtection="1">
      <alignment horizontal="center" vertical="center"/>
      <protection hidden="1"/>
    </xf>
    <xf numFmtId="0" fontId="14" fillId="0" borderId="26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25" xfId="0" applyFont="1" applyBorder="1" applyAlignment="1" applyProtection="1">
      <alignment horizontal="left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165" fontId="14" fillId="0" borderId="31" xfId="3" applyNumberFormat="1" applyFont="1" applyFill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left" vertical="center"/>
      <protection locked="0"/>
    </xf>
    <xf numFmtId="0" fontId="14" fillId="0" borderId="22" xfId="0" applyFont="1" applyBorder="1" applyAlignment="1" applyProtection="1">
      <alignment horizontal="left" vertical="center"/>
      <protection locked="0"/>
    </xf>
    <xf numFmtId="0" fontId="14" fillId="0" borderId="21" xfId="0" applyFont="1" applyBorder="1" applyAlignment="1" applyProtection="1">
      <alignment horizontal="left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165" fontId="14" fillId="0" borderId="30" xfId="3" applyNumberFormat="1" applyFont="1" applyFill="1" applyBorder="1" applyAlignment="1" applyProtection="1">
      <alignment horizontal="center" vertical="center"/>
      <protection locked="0"/>
    </xf>
    <xf numFmtId="165" fontId="14" fillId="0" borderId="30" xfId="3" applyNumberFormat="1" applyFont="1" applyFill="1" applyBorder="1" applyAlignment="1" applyProtection="1">
      <alignment horizontal="center" vertical="center"/>
      <protection hidden="1"/>
    </xf>
    <xf numFmtId="0" fontId="15" fillId="10" borderId="2" xfId="0" applyFont="1" applyFill="1" applyBorder="1" applyAlignment="1">
      <alignment horizontal="right" vertical="center"/>
    </xf>
    <xf numFmtId="0" fontId="15" fillId="10" borderId="3" xfId="0" applyFont="1" applyFill="1" applyBorder="1" applyAlignment="1">
      <alignment horizontal="right" vertical="center"/>
    </xf>
    <xf numFmtId="0" fontId="15" fillId="11" borderId="32" xfId="0" applyFont="1" applyFill="1" applyBorder="1" applyAlignment="1">
      <alignment horizontal="right" vertical="center"/>
    </xf>
    <xf numFmtId="0" fontId="15" fillId="11" borderId="32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right" vertical="center"/>
    </xf>
    <xf numFmtId="0" fontId="15" fillId="10" borderId="19" xfId="0" applyFont="1" applyFill="1" applyBorder="1" applyAlignment="1">
      <alignment horizontal="right" vertical="center"/>
    </xf>
    <xf numFmtId="0" fontId="15" fillId="0" borderId="31" xfId="0" applyFont="1" applyBorder="1" applyAlignment="1" applyProtection="1">
      <alignment horizontal="right" vertical="center" wrapText="1"/>
      <protection hidden="1"/>
    </xf>
    <xf numFmtId="165" fontId="14" fillId="0" borderId="31" xfId="2" applyNumberFormat="1" applyFont="1" applyFill="1" applyBorder="1" applyAlignment="1" applyProtection="1">
      <alignment horizontal="center" vertical="center"/>
      <protection hidden="1"/>
    </xf>
    <xf numFmtId="0" fontId="15" fillId="0" borderId="31" xfId="0" applyFont="1" applyBorder="1" applyAlignment="1">
      <alignment horizontal="right" vertical="center" wrapText="1"/>
    </xf>
    <xf numFmtId="9" fontId="15" fillId="0" borderId="31" xfId="1" applyFont="1" applyFill="1" applyBorder="1" applyAlignment="1" applyProtection="1">
      <alignment horizontal="right" vertical="center" wrapText="1"/>
      <protection locked="0"/>
    </xf>
    <xf numFmtId="9" fontId="15" fillId="0" borderId="31" xfId="0" applyNumberFormat="1" applyFont="1" applyBorder="1" applyAlignment="1" applyProtection="1">
      <alignment horizontal="right" vertical="center" wrapText="1"/>
      <protection locked="0"/>
    </xf>
    <xf numFmtId="0" fontId="15" fillId="11" borderId="30" xfId="0" applyFont="1" applyFill="1" applyBorder="1" applyAlignment="1">
      <alignment horizontal="right" vertical="center"/>
    </xf>
    <xf numFmtId="165" fontId="12" fillId="0" borderId="30" xfId="3" applyNumberFormat="1" applyFont="1" applyFill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16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16" fontId="15" fillId="3" borderId="2" xfId="0" applyNumberFormat="1" applyFont="1" applyFill="1" applyBorder="1" applyAlignment="1" applyProtection="1">
      <alignment horizontal="center" vertical="center" wrapText="1"/>
      <protection locked="0"/>
    </xf>
    <xf numFmtId="16" fontId="15" fillId="3" borderId="3" xfId="0" applyNumberFormat="1" applyFont="1" applyFill="1" applyBorder="1" applyAlignment="1" applyProtection="1">
      <alignment horizontal="center" vertical="center" wrapText="1"/>
      <protection locked="0"/>
    </xf>
    <xf numFmtId="16" fontId="15" fillId="3" borderId="7" xfId="0" applyNumberFormat="1" applyFont="1" applyFill="1" applyBorder="1" applyAlignment="1" applyProtection="1">
      <alignment horizontal="center" vertical="center" wrapText="1"/>
      <protection locked="0"/>
    </xf>
    <xf numFmtId="16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16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5" fillId="11" borderId="30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6" fontId="18" fillId="3" borderId="34" xfId="0" applyNumberFormat="1" applyFont="1" applyFill="1" applyBorder="1" applyAlignment="1" applyProtection="1">
      <alignment horizontal="center" vertical="center" wrapText="1"/>
      <protection locked="0"/>
    </xf>
    <xf numFmtId="16" fontId="18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34" xfId="0" applyFont="1" applyFill="1" applyBorder="1" applyAlignment="1" applyProtection="1">
      <alignment horizontal="center" vertical="center" wrapText="1"/>
      <protection locked="0"/>
    </xf>
    <xf numFmtId="0" fontId="18" fillId="3" borderId="33" xfId="0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22" fillId="6" borderId="4" xfId="0" applyFont="1" applyFill="1" applyBorder="1" applyAlignment="1">
      <alignment horizontal="center" vertical="center"/>
    </xf>
    <xf numFmtId="0" fontId="3" fillId="0" borderId="28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2" fontId="3" fillId="0" borderId="32" xfId="0" applyNumberFormat="1" applyFont="1" applyBorder="1" applyAlignment="1" applyProtection="1">
      <alignment horizontal="center" vertical="center"/>
      <protection hidden="1"/>
    </xf>
    <xf numFmtId="0" fontId="3" fillId="0" borderId="32" xfId="0" applyFont="1" applyBorder="1" applyAlignment="1" applyProtection="1">
      <alignment horizontal="center" vertical="center"/>
      <protection locked="0"/>
    </xf>
    <xf numFmtId="1" fontId="3" fillId="0" borderId="4" xfId="0" applyNumberFormat="1" applyFont="1" applyBorder="1" applyAlignment="1" applyProtection="1">
      <alignment horizontal="center" vertical="center"/>
      <protection hidden="1"/>
    </xf>
    <xf numFmtId="164" fontId="3" fillId="0" borderId="32" xfId="0" applyNumberFormat="1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2" fontId="3" fillId="0" borderId="23" xfId="0" applyNumberFormat="1" applyFont="1" applyBorder="1" applyAlignment="1" applyProtection="1">
      <alignment horizontal="center" vertical="center"/>
      <protection hidden="1"/>
    </xf>
    <xf numFmtId="2" fontId="3" fillId="0" borderId="22" xfId="0" applyNumberFormat="1" applyFont="1" applyBorder="1" applyAlignment="1" applyProtection="1">
      <alignment horizontal="center" vertical="center"/>
      <protection hidden="1"/>
    </xf>
    <xf numFmtId="2" fontId="3" fillId="0" borderId="21" xfId="0" applyNumberFormat="1" applyFont="1" applyBorder="1" applyAlignment="1" applyProtection="1">
      <alignment horizontal="center" vertical="center"/>
      <protection hidden="1"/>
    </xf>
    <xf numFmtId="0" fontId="3" fillId="0" borderId="30" xfId="0" applyFont="1" applyBorder="1" applyAlignment="1" applyProtection="1">
      <alignment horizontal="center" vertical="center"/>
      <protection locked="0"/>
    </xf>
    <xf numFmtId="164" fontId="3" fillId="0" borderId="30" xfId="0" applyNumberFormat="1" applyFont="1" applyBorder="1" applyAlignment="1" applyProtection="1">
      <alignment horizontal="center" vertical="center"/>
      <protection hidden="1"/>
    </xf>
    <xf numFmtId="0" fontId="3" fillId="0" borderId="26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2" fontId="3" fillId="0" borderId="26" xfId="0" applyNumberFormat="1" applyFont="1" applyBorder="1" applyAlignment="1" applyProtection="1">
      <alignment horizontal="center" vertical="center"/>
      <protection hidden="1"/>
    </xf>
    <xf numFmtId="2" fontId="3" fillId="0" borderId="11" xfId="0" applyNumberFormat="1" applyFont="1" applyBorder="1" applyAlignment="1" applyProtection="1">
      <alignment horizontal="center" vertical="center"/>
      <protection hidden="1"/>
    </xf>
    <xf numFmtId="2" fontId="3" fillId="0" borderId="25" xfId="0" applyNumberFormat="1" applyFont="1" applyBorder="1" applyAlignment="1" applyProtection="1">
      <alignment horizontal="center" vertical="center"/>
      <protection hidden="1"/>
    </xf>
    <xf numFmtId="0" fontId="3" fillId="0" borderId="31" xfId="0" applyFont="1" applyBorder="1" applyAlignment="1" applyProtection="1">
      <alignment horizontal="center" vertical="center"/>
      <protection locked="0"/>
    </xf>
    <xf numFmtId="164" fontId="3" fillId="0" borderId="31" xfId="0" applyNumberFormat="1" applyFont="1" applyBorder="1" applyAlignment="1" applyProtection="1">
      <alignment horizontal="center" vertical="center"/>
      <protection hidden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/>
    </xf>
    <xf numFmtId="0" fontId="3" fillId="0" borderId="28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14" fillId="0" borderId="12" xfId="0" applyFont="1" applyBorder="1" applyProtection="1">
      <protection locked="0"/>
    </xf>
    <xf numFmtId="0" fontId="14" fillId="0" borderId="27" xfId="0" applyFont="1" applyBorder="1" applyProtection="1">
      <protection locked="0"/>
    </xf>
    <xf numFmtId="0" fontId="12" fillId="0" borderId="0" xfId="0" applyFont="1" applyAlignment="1">
      <alignment horizontal="right" vertical="center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29" xfId="0" applyFont="1" applyBorder="1" applyAlignment="1">
      <alignment horizontal="left" vertical="top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16" xfId="0" applyFont="1" applyBorder="1"/>
    <xf numFmtId="0" fontId="14" fillId="0" borderId="20" xfId="0" applyFont="1" applyBorder="1"/>
    <xf numFmtId="0" fontId="14" fillId="0" borderId="17" xfId="0" applyFont="1" applyBorder="1"/>
    <xf numFmtId="0" fontId="3" fillId="0" borderId="2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14" fillId="0" borderId="11" xfId="0" applyFont="1" applyBorder="1" applyProtection="1">
      <protection locked="0"/>
    </xf>
    <xf numFmtId="0" fontId="14" fillId="0" borderId="25" xfId="0" applyFont="1" applyBorder="1" applyProtection="1">
      <protection locked="0"/>
    </xf>
    <xf numFmtId="0" fontId="3" fillId="0" borderId="2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14" fillId="0" borderId="22" xfId="0" applyFont="1" applyBorder="1" applyProtection="1">
      <protection locked="0"/>
    </xf>
    <xf numFmtId="0" fontId="14" fillId="0" borderId="21" xfId="0" applyFont="1" applyBorder="1" applyProtection="1">
      <protection locked="0"/>
    </xf>
    <xf numFmtId="0" fontId="35" fillId="0" borderId="4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0" fillId="0" borderId="66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35" fillId="0" borderId="61" xfId="0" applyFont="1" applyBorder="1" applyAlignment="1">
      <alignment horizontal="center"/>
    </xf>
    <xf numFmtId="0" fontId="35" fillId="0" borderId="67" xfId="0" applyFont="1" applyBorder="1" applyAlignment="1">
      <alignment horizontal="center"/>
    </xf>
    <xf numFmtId="0" fontId="34" fillId="10" borderId="60" xfId="0" applyFont="1" applyFill="1" applyBorder="1" applyAlignment="1">
      <alignment horizontal="center"/>
    </xf>
    <xf numFmtId="0" fontId="34" fillId="10" borderId="62" xfId="0" applyFont="1" applyFill="1" applyBorder="1" applyAlignment="1">
      <alignment horizontal="center"/>
    </xf>
    <xf numFmtId="0" fontId="34" fillId="10" borderId="64" xfId="0" applyFont="1" applyFill="1" applyBorder="1" applyAlignment="1">
      <alignment horizontal="center"/>
    </xf>
    <xf numFmtId="0" fontId="34" fillId="10" borderId="65" xfId="0" applyFont="1" applyFill="1" applyBorder="1" applyAlignment="1">
      <alignment horizontal="center"/>
    </xf>
    <xf numFmtId="0" fontId="0" fillId="0" borderId="4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31" fillId="0" borderId="57" xfId="0" applyFont="1" applyBorder="1" applyAlignment="1">
      <alignment horizontal="center" vertical="center"/>
    </xf>
    <xf numFmtId="0" fontId="31" fillId="0" borderId="58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</cellXfs>
  <cellStyles count="4">
    <cellStyle name="Millares" xfId="2" builtinId="3"/>
    <cellStyle name="Moneda" xfId="3" builtinId="4"/>
    <cellStyle name="Normal" xfId="0" builtinId="0"/>
    <cellStyle name="Porcentaje" xfId="1" builtinId="5"/>
  </cellStyles>
  <dxfs count="41">
    <dxf>
      <font>
        <b/>
        <i val="0"/>
        <condense val="0"/>
        <extend val="0"/>
        <color auto="1"/>
      </font>
    </dxf>
    <dxf>
      <font>
        <b val="0"/>
        <i val="0"/>
        <condense val="0"/>
        <extend val="0"/>
        <color indexed="22"/>
      </font>
    </dxf>
    <dxf>
      <font>
        <b/>
        <i val="0"/>
        <condense val="0"/>
        <extend val="0"/>
        <color auto="1"/>
      </font>
    </dxf>
    <dxf>
      <font>
        <b val="0"/>
        <i val="0"/>
        <condense val="0"/>
        <extend val="0"/>
        <color indexed="22"/>
      </font>
    </dxf>
    <dxf>
      <font>
        <b/>
        <i val="0"/>
        <condense val="0"/>
        <extend val="0"/>
        <color auto="1"/>
      </font>
    </dxf>
    <dxf>
      <font>
        <b val="0"/>
        <i val="0"/>
        <condense val="0"/>
        <extend val="0"/>
        <color indexed="22"/>
      </font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border outline="0">
        <top style="thin">
          <color theme="1"/>
        </top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ova"/>
        <family val="2"/>
        <scheme val="none"/>
      </font>
      <fill>
        <patternFill patternType="solid">
          <fgColor theme="1"/>
          <bgColor theme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Arial Nova"/>
        <family val="2"/>
        <scheme val="none"/>
      </font>
    </dxf>
    <dxf>
      <font>
        <strike val="0"/>
        <outline val="0"/>
        <shadow val="0"/>
        <vertAlign val="baseline"/>
        <name val="Arial Nova"/>
        <family val="2"/>
        <scheme val="none"/>
      </font>
    </dxf>
    <dxf>
      <font>
        <strike val="0"/>
        <outline val="0"/>
        <shadow val="0"/>
        <vertAlign val="baseline"/>
        <name val="Arial Nova"/>
        <family val="2"/>
        <scheme val="none"/>
      </font>
    </dxf>
    <dxf>
      <font>
        <strike val="0"/>
        <outline val="0"/>
        <shadow val="0"/>
        <vertAlign val="baseline"/>
        <name val="Arial Nov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Arial Nova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Arial Nov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Arial Nova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B2B2B2"/>
      <color rgb="FFF9E08B"/>
      <color rgb="FF5DB7D3"/>
      <color rgb="FF0073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 standalone="yes"?>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3.xml.rels>&#65279;<?xml version="1.0" encoding="utf-8" standalone="yes"?>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4.xml.rels>&#65279;<?xml version="1.0" encoding="utf-8" standalone="yes"?><Relationships xmlns="http://schemas.openxmlformats.org/package/2006/relationships"><Relationship Id="rId1" Type="http://schemas.openxmlformats.org/officeDocument/2006/relationships/image" Target="../media/image3.png" /></Relationships>
</file>

<file path=xl/drawings/_rels/drawing5.xml.rels>&#65279;<?xml version="1.0" encoding="utf-8" standalone="yes"?><Relationships xmlns="http://schemas.openxmlformats.org/package/2006/relationships"><Relationship Id="rId1" Type="http://schemas.openxmlformats.org/officeDocument/2006/relationships/image" Target="../media/image4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374535</xdr:colOff>
      <xdr:row>0</xdr:row>
      <xdr:rowOff>65071</xdr:rowOff>
    </xdr:from>
    <xdr:to>
      <xdr:col>11</xdr:col>
      <xdr:colOff>247650</xdr:colOff>
      <xdr:row>2</xdr:row>
      <xdr:rowOff>101696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6785" y="65071"/>
          <a:ext cx="1330440" cy="414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14</xdr:row>
          <xdr:rowOff>19050</xdr:rowOff>
        </xdr:from>
        <xdr:to>
          <xdr:col>33</xdr:col>
          <xdr:colOff>336550</xdr:colOff>
          <xdr:row>14</xdr:row>
          <xdr:rowOff>342900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17</xdr:row>
          <xdr:rowOff>57150</xdr:rowOff>
        </xdr:from>
        <xdr:to>
          <xdr:col>33</xdr:col>
          <xdr:colOff>222250</xdr:colOff>
          <xdr:row>17</xdr:row>
          <xdr:rowOff>419100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95250</xdr:colOff>
          <xdr:row>19</xdr:row>
          <xdr:rowOff>95250</xdr:rowOff>
        </xdr:from>
        <xdr:to>
          <xdr:col>33</xdr:col>
          <xdr:colOff>133350</xdr:colOff>
          <xdr:row>19</xdr:row>
          <xdr:rowOff>355600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15</xdr:row>
          <xdr:rowOff>19050</xdr:rowOff>
        </xdr:from>
        <xdr:to>
          <xdr:col>33</xdr:col>
          <xdr:colOff>336550</xdr:colOff>
          <xdr:row>15</xdr:row>
          <xdr:rowOff>342900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16</xdr:row>
          <xdr:rowOff>38100</xdr:rowOff>
        </xdr:from>
        <xdr:to>
          <xdr:col>33</xdr:col>
          <xdr:colOff>146050</xdr:colOff>
          <xdr:row>16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127000</xdr:colOff>
          <xdr:row>18</xdr:row>
          <xdr:rowOff>107950</xdr:rowOff>
        </xdr:from>
        <xdr:to>
          <xdr:col>33</xdr:col>
          <xdr:colOff>146050</xdr:colOff>
          <xdr:row>18</xdr:row>
          <xdr:rowOff>381000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400050</xdr:colOff>
          <xdr:row>25</xdr:row>
          <xdr:rowOff>31750</xdr:rowOff>
        </xdr:from>
        <xdr:to>
          <xdr:col>36</xdr:col>
          <xdr:colOff>298450</xdr:colOff>
          <xdr:row>26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400050</xdr:colOff>
          <xdr:row>26</xdr:row>
          <xdr:rowOff>31750</xdr:rowOff>
        </xdr:from>
        <xdr:to>
          <xdr:col>36</xdr:col>
          <xdr:colOff>298450</xdr:colOff>
          <xdr:row>27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400050</xdr:colOff>
          <xdr:row>27</xdr:row>
          <xdr:rowOff>0</xdr:rowOff>
        </xdr:from>
        <xdr:to>
          <xdr:col>36</xdr:col>
          <xdr:colOff>298450</xdr:colOff>
          <xdr:row>27</xdr:row>
          <xdr:rowOff>304800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400050</xdr:colOff>
          <xdr:row>27</xdr:row>
          <xdr:rowOff>0</xdr:rowOff>
        </xdr:from>
        <xdr:to>
          <xdr:col>36</xdr:col>
          <xdr:colOff>298450</xdr:colOff>
          <xdr:row>27</xdr:row>
          <xdr:rowOff>304800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400050</xdr:colOff>
          <xdr:row>28</xdr:row>
          <xdr:rowOff>0</xdr:rowOff>
        </xdr:from>
        <xdr:to>
          <xdr:col>36</xdr:col>
          <xdr:colOff>298450</xdr:colOff>
          <xdr:row>28</xdr:row>
          <xdr:rowOff>304800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400050</xdr:colOff>
          <xdr:row>29</xdr:row>
          <xdr:rowOff>0</xdr:rowOff>
        </xdr:from>
        <xdr:to>
          <xdr:col>36</xdr:col>
          <xdr:colOff>298450</xdr:colOff>
          <xdr:row>29</xdr:row>
          <xdr:rowOff>304800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400050</xdr:colOff>
          <xdr:row>30</xdr:row>
          <xdr:rowOff>0</xdr:rowOff>
        </xdr:from>
        <xdr:to>
          <xdr:col>36</xdr:col>
          <xdr:colOff>298450</xdr:colOff>
          <xdr:row>30</xdr:row>
          <xdr:rowOff>304800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400050</xdr:colOff>
          <xdr:row>31</xdr:row>
          <xdr:rowOff>0</xdr:rowOff>
        </xdr:from>
        <xdr:to>
          <xdr:col>36</xdr:col>
          <xdr:colOff>298450</xdr:colOff>
          <xdr:row>31</xdr:row>
          <xdr:rowOff>304800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400050</xdr:colOff>
          <xdr:row>32</xdr:row>
          <xdr:rowOff>0</xdr:rowOff>
        </xdr:from>
        <xdr:to>
          <xdr:col>36</xdr:col>
          <xdr:colOff>298450</xdr:colOff>
          <xdr:row>32</xdr:row>
          <xdr:rowOff>304800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400050</xdr:colOff>
          <xdr:row>33</xdr:row>
          <xdr:rowOff>0</xdr:rowOff>
        </xdr:from>
        <xdr:to>
          <xdr:col>36</xdr:col>
          <xdr:colOff>298450</xdr:colOff>
          <xdr:row>33</xdr:row>
          <xdr:rowOff>304800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400050</xdr:colOff>
          <xdr:row>34</xdr:row>
          <xdr:rowOff>0</xdr:rowOff>
        </xdr:from>
        <xdr:to>
          <xdr:col>36</xdr:col>
          <xdr:colOff>298450</xdr:colOff>
          <xdr:row>34</xdr:row>
          <xdr:rowOff>304800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400050</xdr:colOff>
          <xdr:row>37</xdr:row>
          <xdr:rowOff>0</xdr:rowOff>
        </xdr:from>
        <xdr:to>
          <xdr:col>36</xdr:col>
          <xdr:colOff>298450</xdr:colOff>
          <xdr:row>37</xdr:row>
          <xdr:rowOff>304800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400050</xdr:colOff>
          <xdr:row>35</xdr:row>
          <xdr:rowOff>0</xdr:rowOff>
        </xdr:from>
        <xdr:to>
          <xdr:col>36</xdr:col>
          <xdr:colOff>298450</xdr:colOff>
          <xdr:row>35</xdr:row>
          <xdr:rowOff>304800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400050</xdr:colOff>
          <xdr:row>36</xdr:row>
          <xdr:rowOff>0</xdr:rowOff>
        </xdr:from>
        <xdr:to>
          <xdr:col>36</xdr:col>
          <xdr:colOff>298450</xdr:colOff>
          <xdr:row>36</xdr:row>
          <xdr:rowOff>304800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203200</xdr:colOff>
          <xdr:row>14</xdr:row>
          <xdr:rowOff>19050</xdr:rowOff>
        </xdr:from>
        <xdr:to>
          <xdr:col>36</xdr:col>
          <xdr:colOff>323850</xdr:colOff>
          <xdr:row>14</xdr:row>
          <xdr:rowOff>342900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203200</xdr:colOff>
          <xdr:row>17</xdr:row>
          <xdr:rowOff>57150</xdr:rowOff>
        </xdr:from>
        <xdr:to>
          <xdr:col>36</xdr:col>
          <xdr:colOff>228600</xdr:colOff>
          <xdr:row>17</xdr:row>
          <xdr:rowOff>419100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190500</xdr:colOff>
          <xdr:row>19</xdr:row>
          <xdr:rowOff>95250</xdr:rowOff>
        </xdr:from>
        <xdr:to>
          <xdr:col>36</xdr:col>
          <xdr:colOff>247650</xdr:colOff>
          <xdr:row>19</xdr:row>
          <xdr:rowOff>381000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222250</xdr:colOff>
          <xdr:row>15</xdr:row>
          <xdr:rowOff>19050</xdr:rowOff>
        </xdr:from>
        <xdr:to>
          <xdr:col>36</xdr:col>
          <xdr:colOff>342900</xdr:colOff>
          <xdr:row>15</xdr:row>
          <xdr:rowOff>342900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203200</xdr:colOff>
          <xdr:row>16</xdr:row>
          <xdr:rowOff>50800</xdr:rowOff>
        </xdr:from>
        <xdr:to>
          <xdr:col>36</xdr:col>
          <xdr:colOff>190500</xdr:colOff>
          <xdr:row>16</xdr:row>
          <xdr:rowOff>317500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209550</xdr:colOff>
          <xdr:row>18</xdr:row>
          <xdr:rowOff>95250</xdr:rowOff>
        </xdr:from>
        <xdr:to>
          <xdr:col>36</xdr:col>
          <xdr:colOff>209550</xdr:colOff>
          <xdr:row>18</xdr:row>
          <xdr:rowOff>374650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14</xdr:row>
          <xdr:rowOff>19050</xdr:rowOff>
        </xdr:from>
        <xdr:to>
          <xdr:col>39</xdr:col>
          <xdr:colOff>260350</xdr:colOff>
          <xdr:row>14</xdr:row>
          <xdr:rowOff>342900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17</xdr:row>
          <xdr:rowOff>57150</xdr:rowOff>
        </xdr:from>
        <xdr:to>
          <xdr:col>39</xdr:col>
          <xdr:colOff>184150</xdr:colOff>
          <xdr:row>17</xdr:row>
          <xdr:rowOff>419100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146050</xdr:colOff>
          <xdr:row>19</xdr:row>
          <xdr:rowOff>57150</xdr:rowOff>
        </xdr:from>
        <xdr:to>
          <xdr:col>39</xdr:col>
          <xdr:colOff>127000</xdr:colOff>
          <xdr:row>19</xdr:row>
          <xdr:rowOff>393700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15</xdr:row>
          <xdr:rowOff>19050</xdr:rowOff>
        </xdr:from>
        <xdr:to>
          <xdr:col>39</xdr:col>
          <xdr:colOff>260350</xdr:colOff>
          <xdr:row>15</xdr:row>
          <xdr:rowOff>342900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16</xdr:row>
          <xdr:rowOff>38100</xdr:rowOff>
        </xdr:from>
        <xdr:to>
          <xdr:col>39</xdr:col>
          <xdr:colOff>127000</xdr:colOff>
          <xdr:row>16</xdr:row>
          <xdr:rowOff>304800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127000</xdr:colOff>
          <xdr:row>18</xdr:row>
          <xdr:rowOff>107950</xdr:rowOff>
        </xdr:from>
        <xdr:to>
          <xdr:col>39</xdr:col>
          <xdr:colOff>127000</xdr:colOff>
          <xdr:row>18</xdr:row>
          <xdr:rowOff>381000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20</xdr:row>
          <xdr:rowOff>133350</xdr:rowOff>
        </xdr:from>
        <xdr:to>
          <xdr:col>33</xdr:col>
          <xdr:colOff>114300</xdr:colOff>
          <xdr:row>20</xdr:row>
          <xdr:rowOff>393700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190500</xdr:colOff>
          <xdr:row>20</xdr:row>
          <xdr:rowOff>57150</xdr:rowOff>
        </xdr:from>
        <xdr:to>
          <xdr:col>36</xdr:col>
          <xdr:colOff>171450</xdr:colOff>
          <xdr:row>20</xdr:row>
          <xdr:rowOff>393700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20</xdr:row>
          <xdr:rowOff>133350</xdr:rowOff>
        </xdr:from>
        <xdr:to>
          <xdr:col>39</xdr:col>
          <xdr:colOff>107950</xdr:colOff>
          <xdr:row>20</xdr:row>
          <xdr:rowOff>393700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398697</xdr:colOff>
      <xdr:row>0</xdr:row>
      <xdr:rowOff>95251</xdr:rowOff>
    </xdr:from>
    <xdr:ext cx="1172928" cy="350469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697" y="95251"/>
          <a:ext cx="1172928" cy="35046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200024</xdr:colOff>
      <xdr:row>1</xdr:row>
      <xdr:rowOff>76200</xdr:rowOff>
    </xdr:from>
    <xdr:ext cx="1338863" cy="40005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4" y="276225"/>
          <a:ext cx="1338863" cy="4000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12700</xdr:rowOff>
    </xdr:from>
    <xdr:to>
      <xdr:col>9</xdr:col>
      <xdr:colOff>369266</xdr:colOff>
      <xdr:row>29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40DFAD-1A39-5FB9-F383-91AB56FDC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2700"/>
          <a:ext cx="7208216" cy="5422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675640</xdr:colOff>
      <xdr:row>11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33490" cy="2209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dinsa.sharepoint.com/Users/Jsilva/AppData/Local/Microsoft/Windows/INetCache/Content.Outlook/9HNMU8J1/CC-019%20Selecci&#243;n%20de%20Proveedores%20a%203%20agost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dinsa.sharepoint.com/Users/Jsilva/Desktop/CC-019%20Selecci&#243;n%20de%20Proveedores_%20John%20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-019"/>
      <sheetName val="CC-019 Selección de Proveedores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-019 Selección de Proveedores"/>
    </sheetNames>
    <sheetDataSet>
      <sheetData sheetId="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6538FE-689A-4177-AB49-F4C7CE192955}" name="Tabla1" displayName="Tabla1" ref="WQX1:WQX4" totalsRowShown="0" headerRowDxfId="40" dataDxfId="39">
  <autoFilter ref="WQX1:WQX4" xr:uid="{846538FE-689A-4177-AB49-F4C7CE192955}"/>
  <tableColumns count="1">
    <tableColumn id="1" xr3:uid="{415D9B86-3C7B-4371-8485-82A8B1B5B968}" name="Scale" dataDxfId="38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140A818-559A-4523-8B6C-301DC6CD5B1F}" name="Tabla4" displayName="Tabla4" ref="WQM1:WQM3" totalsRowShown="0" headerRowDxfId="37" dataDxfId="36">
  <autoFilter ref="WQM1:WQM3" xr:uid="{A140A818-559A-4523-8B6C-301DC6CD5B1F}"/>
  <tableColumns count="1">
    <tableColumn id="1" xr3:uid="{499AD8DB-13E8-4081-8C82-233A8070C039}" name="Scale 3" dataDxfId="35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205E5C4-D10A-4FE6-B051-A2C41A423C43}" name="Tabla5" displayName="Tabla5" ref="WQR1:WQR4" totalsRowShown="0" headerRowDxfId="34" dataDxfId="33">
  <autoFilter ref="WQR1:WQR4" xr:uid="{2205E5C4-D10A-4FE6-B051-A2C41A423C43}"/>
  <tableColumns count="1">
    <tableColumn id="1" xr3:uid="{65FA7CC3-4F17-4CA7-AC0C-EB9D7C4D3A88}" name="Scale 2" dataDxfId="32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28C5E0-F3B8-4CDF-B0B9-55CF0912B87E}" name="Tabla2" displayName="Tabla2" ref="WQH1:WQH4" totalsRowShown="0" headerRowDxfId="31" dataDxfId="30">
  <autoFilter ref="WQH1:WQH4" xr:uid="{4328C5E0-F3B8-4CDF-B0B9-55CF0912B87E}"/>
  <tableColumns count="1">
    <tableColumn id="1" xr3:uid="{CD1BE530-4172-485B-848D-D4E37903C21B}" name="Scale 1" dataDxfId="29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360DE4-5F54-4318-B01F-8B01E540E3F4}" name="Tabla3" displayName="Tabla3" ref="WRA1:WRA5" totalsRowShown="0" headerRowDxfId="28" dataDxfId="27">
  <autoFilter ref="WRA1:WRA5" xr:uid="{00360DE4-5F54-4318-B01F-8B01E540E3F4}"/>
  <tableColumns count="1">
    <tableColumn id="1" xr3:uid="{7436C773-1A7B-4074-BAD0-BF74B0489CCB}" name="Scale 5" dataDxfId="26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4409E01-01BB-4CAA-9B2C-E42531D14E68}" name="Tabla6" displayName="Tabla6" ref="WQU1:WQU3" totalsRowShown="0" headerRowDxfId="25" dataDxfId="24">
  <autoFilter ref="WQU1:WQU3" xr:uid="{A4409E01-01BB-4CAA-9B2C-E42531D14E68}"/>
  <tableColumns count="1">
    <tableColumn id="1" xr3:uid="{28FBEA59-8435-4094-A5E7-00C897152572}" name="Scale 6" dataDxfId="23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BC28CBE-F1AB-4F2B-8118-1B7F324EC86C}" name="Tabla7" displayName="Tabla7" ref="WQO1:WQO4" totalsRowShown="0" headerRowDxfId="22" tableBorderDxfId="21">
  <autoFilter ref="WQO1:WQO4" xr:uid="{FBC28CBE-F1AB-4F2B-8118-1B7F324EC86C}"/>
  <tableColumns count="1">
    <tableColumn id="1" xr3:uid="{A74C8866-3438-438B-BB29-BB98F1FC1D9F}" name="Scale 7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table" Target="../tables/table1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table" Target="../tables/table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table" Target="../tables/table2.xml"/><Relationship Id="rId45" Type="http://schemas.openxmlformats.org/officeDocument/2006/relationships/table" Target="../tables/table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table" Target="../tables/table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table" Target="../tables/table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omments" Target="../comments1.xml"/><Relationship Id="rId20" Type="http://schemas.openxmlformats.org/officeDocument/2006/relationships/ctrlProp" Target="../ctrlProps/ctrlProp17.xml"/><Relationship Id="rId41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22694-2990-48BD-B6FB-0FD4B5F15C2B}">
  <sheetPr codeName="Hoja1"/>
  <dimension ref="A1:XFD112"/>
  <sheetViews>
    <sheetView showZeros="0" tabSelected="1" zoomScale="70" zoomScaleNormal="70" workbookViewId="0">
      <selection activeCell="AT18" sqref="AT18"/>
    </sheetView>
  </sheetViews>
  <sheetFormatPr baseColWidth="10" defaultColWidth="4.81640625" defaultRowHeight="14" zeroHeight="1" x14ac:dyDescent="0.3"/>
  <cols>
    <col min="1" max="4" width="5" style="4" customWidth="1"/>
    <col min="5" max="6" width="4.81640625" style="4" customWidth="1"/>
    <col min="7" max="7" width="6.81640625" style="4" customWidth="1"/>
    <col min="8" max="8" width="4.81640625" style="4" customWidth="1"/>
    <col min="9" max="10" width="7.7265625" style="4" customWidth="1"/>
    <col min="11" max="11" width="6.453125" style="4" customWidth="1"/>
    <col min="12" max="12" width="7.81640625" style="4" customWidth="1"/>
    <col min="13" max="13" width="7.7265625" style="4" customWidth="1"/>
    <col min="14" max="14" width="9.54296875" style="4" customWidth="1"/>
    <col min="15" max="15" width="5.7265625" style="4" customWidth="1"/>
    <col min="16" max="22" width="4.81640625" style="4" customWidth="1"/>
    <col min="23" max="33" width="7" style="4" customWidth="1"/>
    <col min="34" max="34" width="8" style="4" customWidth="1"/>
    <col min="35" max="40" width="7" style="4" customWidth="1"/>
    <col min="41" max="41" width="7.26953125" style="4" customWidth="1"/>
    <col min="42" max="42" width="7.1796875" style="4" customWidth="1"/>
    <col min="43" max="43" width="5.81640625" style="4" customWidth="1"/>
    <col min="44" max="63" width="4.81640625" style="4"/>
    <col min="64" max="64" width="5.26953125" style="4" bestFit="1" customWidth="1"/>
    <col min="65" max="16002" width="4.81640625" style="4"/>
    <col min="16003" max="16003" width="13.7265625" style="4" bestFit="1" customWidth="1"/>
    <col min="16004" max="16004" width="4.81640625" style="4"/>
    <col min="16005" max="16005" width="10.81640625" style="4" customWidth="1"/>
    <col min="16006" max="16010" width="4.81640625" style="4"/>
    <col min="16011" max="16011" width="11.26953125" style="4" bestFit="1" customWidth="1"/>
    <col min="16012" max="16384" width="4.81640625" style="4"/>
  </cols>
  <sheetData>
    <row r="1" spans="1:60 15998:16381" s="1" customFormat="1" ht="14.25" customHeight="1" x14ac:dyDescent="0.3">
      <c r="A1" s="4"/>
      <c r="B1" s="4"/>
      <c r="C1" s="4"/>
      <c r="D1" s="4"/>
      <c r="E1" s="4"/>
      <c r="F1" s="4"/>
      <c r="G1" s="4"/>
      <c r="H1" s="4"/>
      <c r="I1" s="273"/>
      <c r="J1" s="274"/>
      <c r="K1" s="274"/>
      <c r="L1" s="275"/>
      <c r="M1" s="264" t="s">
        <v>0</v>
      </c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6"/>
      <c r="AH1" s="261" t="s">
        <v>1</v>
      </c>
      <c r="AI1" s="262"/>
      <c r="AJ1" s="262"/>
      <c r="AK1" s="263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WQH1" s="3" t="s">
        <v>2</v>
      </c>
      <c r="WQI1" s="4"/>
      <c r="WQJ1" s="4"/>
      <c r="WQM1" s="2" t="s">
        <v>3</v>
      </c>
      <c r="WQO1" s="78" t="s">
        <v>4</v>
      </c>
      <c r="WQR1" s="1" t="s">
        <v>5</v>
      </c>
      <c r="WQU1" s="1" t="s">
        <v>6</v>
      </c>
      <c r="WQX1" s="2" t="s">
        <v>7</v>
      </c>
      <c r="WRA1" s="3" t="s">
        <v>8</v>
      </c>
    </row>
    <row r="2" spans="1:60 15998:16381" s="1" customFormat="1" x14ac:dyDescent="0.3">
      <c r="A2" s="4"/>
      <c r="B2" s="4"/>
      <c r="C2" s="4"/>
      <c r="D2" s="4"/>
      <c r="E2" s="4"/>
      <c r="F2" s="4"/>
      <c r="G2" s="4"/>
      <c r="H2" s="4"/>
      <c r="I2" s="276"/>
      <c r="J2" s="277"/>
      <c r="K2" s="277"/>
      <c r="L2" s="278"/>
      <c r="M2" s="267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9"/>
      <c r="AH2" s="261" t="s">
        <v>9</v>
      </c>
      <c r="AI2" s="262"/>
      <c r="AJ2" s="262"/>
      <c r="AK2" s="263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WQH2" s="3" t="s">
        <v>10</v>
      </c>
      <c r="WQI2" s="4"/>
      <c r="WQJ2" s="4"/>
      <c r="WQM2" s="3" t="s">
        <v>11</v>
      </c>
      <c r="WQO2" s="76" t="s">
        <v>12</v>
      </c>
      <c r="WQR2" s="1" t="s">
        <v>11</v>
      </c>
      <c r="WQU2" s="1" t="s">
        <v>12</v>
      </c>
      <c r="WQX2" s="3" t="s">
        <v>13</v>
      </c>
      <c r="WRA2" s="1" t="s">
        <v>11</v>
      </c>
    </row>
    <row r="3" spans="1:60 15998:16381" s="1" customFormat="1" x14ac:dyDescent="0.3">
      <c r="A3" s="4"/>
      <c r="B3" s="4"/>
      <c r="C3" s="4"/>
      <c r="D3" s="4"/>
      <c r="E3" s="4"/>
      <c r="F3" s="4"/>
      <c r="G3" s="4"/>
      <c r="H3" s="4"/>
      <c r="I3" s="279"/>
      <c r="J3" s="280"/>
      <c r="K3" s="280"/>
      <c r="L3" s="281"/>
      <c r="M3" s="270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2"/>
      <c r="AH3" s="261" t="s">
        <v>14</v>
      </c>
      <c r="AI3" s="262"/>
      <c r="AJ3" s="262"/>
      <c r="AK3" s="263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WQH3" s="3" t="s">
        <v>15</v>
      </c>
      <c r="WQI3" s="4"/>
      <c r="WQJ3" s="4"/>
      <c r="WQM3" s="3" t="s">
        <v>16</v>
      </c>
      <c r="WQO3" s="77" t="s">
        <v>17</v>
      </c>
      <c r="WQR3" s="1" t="s">
        <v>16</v>
      </c>
      <c r="WQU3" s="1" t="s">
        <v>17</v>
      </c>
      <c r="WQX3" s="3" t="s">
        <v>18</v>
      </c>
      <c r="WRA3" s="1" t="s">
        <v>19</v>
      </c>
    </row>
    <row r="4" spans="1:60 15998:16381" s="1" customFormat="1" x14ac:dyDescent="0.3">
      <c r="A4" s="47"/>
      <c r="B4" s="47"/>
      <c r="C4" s="47"/>
      <c r="D4" s="47"/>
      <c r="E4" s="47"/>
      <c r="F4" s="4"/>
      <c r="G4" s="4"/>
      <c r="H4" s="4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WQH4" s="3" t="s">
        <v>20</v>
      </c>
      <c r="WQI4" s="4"/>
      <c r="WQJ4" s="4"/>
      <c r="WQO4" s="79" t="s">
        <v>21</v>
      </c>
      <c r="WQR4" s="1" t="s">
        <v>21</v>
      </c>
      <c r="WQX4" s="3" t="s">
        <v>22</v>
      </c>
      <c r="WRA4" s="1" t="s">
        <v>16</v>
      </c>
    </row>
    <row r="5" spans="1:60 15998:16381" s="1" customFormat="1" ht="40.5" customHeight="1" x14ac:dyDescent="0.3">
      <c r="A5" s="4"/>
      <c r="B5" s="4"/>
      <c r="C5" s="4"/>
      <c r="D5" s="4"/>
      <c r="E5" s="4"/>
      <c r="F5" s="4"/>
      <c r="G5" s="285" t="s">
        <v>23</v>
      </c>
      <c r="H5" s="286"/>
      <c r="I5" s="286"/>
      <c r="J5" s="287"/>
      <c r="K5" s="284" t="s">
        <v>24</v>
      </c>
      <c r="L5" s="284"/>
      <c r="M5" s="284"/>
      <c r="N5" s="284"/>
      <c r="O5" s="284"/>
      <c r="P5" s="282" t="s">
        <v>25</v>
      </c>
      <c r="Q5" s="282"/>
      <c r="R5" s="283"/>
      <c r="S5" s="288"/>
      <c r="T5" s="288"/>
      <c r="U5" s="288"/>
      <c r="V5" s="288"/>
      <c r="W5" s="288"/>
      <c r="X5" s="288"/>
      <c r="Y5" s="288"/>
      <c r="Z5" s="289" t="s">
        <v>26</v>
      </c>
      <c r="AA5" s="289"/>
      <c r="AB5" s="289"/>
      <c r="AC5" s="288"/>
      <c r="AD5" s="288"/>
      <c r="AE5" s="288"/>
      <c r="AF5" s="288"/>
      <c r="AG5" s="288"/>
      <c r="AH5" s="288"/>
      <c r="AI5" s="290" t="s">
        <v>27</v>
      </c>
      <c r="AJ5" s="291"/>
      <c r="AK5" s="292"/>
      <c r="AL5" s="293"/>
      <c r="AM5" s="29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WRA5" s="1" t="s">
        <v>21</v>
      </c>
      <c r="XEZ5" s="4"/>
      <c r="XFA5" s="4"/>
    </row>
    <row r="6" spans="1:60 15998:16381" s="1" customFormat="1" ht="40.5" customHeight="1" x14ac:dyDescent="0.3">
      <c r="A6" s="4"/>
      <c r="B6" s="4"/>
      <c r="C6" s="4"/>
      <c r="D6" s="4"/>
      <c r="E6" s="4"/>
      <c r="F6" s="4"/>
      <c r="G6" s="285" t="s">
        <v>28</v>
      </c>
      <c r="H6" s="286"/>
      <c r="I6" s="286"/>
      <c r="J6" s="287"/>
      <c r="K6" s="284" t="s">
        <v>29</v>
      </c>
      <c r="L6" s="284"/>
      <c r="M6" s="284"/>
      <c r="N6" s="284"/>
      <c r="O6" s="284"/>
      <c r="P6" s="282" t="s">
        <v>25</v>
      </c>
      <c r="Q6" s="282"/>
      <c r="R6" s="283"/>
      <c r="S6" s="288"/>
      <c r="T6" s="288"/>
      <c r="U6" s="288"/>
      <c r="V6" s="288"/>
      <c r="W6" s="288"/>
      <c r="X6" s="288"/>
      <c r="Y6" s="288"/>
      <c r="Z6" s="289" t="s">
        <v>26</v>
      </c>
      <c r="AA6" s="289"/>
      <c r="AB6" s="289"/>
      <c r="AC6" s="288"/>
      <c r="AD6" s="288"/>
      <c r="AE6" s="288"/>
      <c r="AF6" s="288"/>
      <c r="AG6" s="288"/>
      <c r="AH6" s="288"/>
      <c r="AI6" s="290" t="s">
        <v>27</v>
      </c>
      <c r="AJ6" s="291"/>
      <c r="AK6" s="292"/>
      <c r="AL6" s="293"/>
      <c r="AM6" s="29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XEZ6" s="4"/>
      <c r="XFA6" s="4"/>
    </row>
    <row r="7" spans="1:60 15998:16381" s="1" customFormat="1" ht="39.75" customHeight="1" x14ac:dyDescent="0.3">
      <c r="A7" s="4"/>
      <c r="B7" s="4"/>
      <c r="C7" s="4"/>
      <c r="D7" s="4"/>
      <c r="E7" s="4"/>
      <c r="F7" s="4"/>
      <c r="G7" s="285" t="s">
        <v>30</v>
      </c>
      <c r="H7" s="286"/>
      <c r="I7" s="286"/>
      <c r="J7" s="287"/>
      <c r="K7" s="284" t="s">
        <v>31</v>
      </c>
      <c r="L7" s="284"/>
      <c r="M7" s="284"/>
      <c r="N7" s="284"/>
      <c r="O7" s="284"/>
      <c r="P7" s="282" t="s">
        <v>25</v>
      </c>
      <c r="Q7" s="282"/>
      <c r="R7" s="283"/>
      <c r="S7" s="288"/>
      <c r="T7" s="288"/>
      <c r="U7" s="288"/>
      <c r="V7" s="288"/>
      <c r="W7" s="288"/>
      <c r="X7" s="288"/>
      <c r="Y7" s="288"/>
      <c r="Z7" s="289" t="s">
        <v>26</v>
      </c>
      <c r="AA7" s="289"/>
      <c r="AB7" s="289"/>
      <c r="AC7" s="288"/>
      <c r="AD7" s="288"/>
      <c r="AE7" s="288"/>
      <c r="AF7" s="288"/>
      <c r="AG7" s="288"/>
      <c r="AH7" s="288"/>
      <c r="AI7" s="290" t="s">
        <v>27</v>
      </c>
      <c r="AJ7" s="291"/>
      <c r="AK7" s="292"/>
      <c r="AL7" s="293"/>
      <c r="AM7" s="29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XEZ7" s="4"/>
      <c r="XFA7" s="4"/>
    </row>
    <row r="8" spans="1:60 15998:16381" s="1" customFormat="1" ht="22.5" customHeight="1" x14ac:dyDescent="0.3">
      <c r="A8" s="4"/>
      <c r="B8" s="4"/>
      <c r="C8" s="4"/>
      <c r="D8" s="4"/>
      <c r="E8" s="4"/>
      <c r="F8" s="4"/>
      <c r="G8" s="302" t="s">
        <v>32</v>
      </c>
      <c r="H8" s="302"/>
      <c r="I8" s="302"/>
      <c r="J8" s="302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5"/>
      <c r="AE8" s="305"/>
      <c r="AF8" s="305"/>
      <c r="AG8" s="305"/>
      <c r="AH8" s="306" t="s">
        <v>33</v>
      </c>
      <c r="AI8" s="307"/>
      <c r="AJ8" s="307"/>
      <c r="AK8" s="307"/>
      <c r="AL8" s="307"/>
      <c r="AM8" s="307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XEZ8" s="4"/>
      <c r="XFA8" s="4"/>
    </row>
    <row r="9" spans="1:60 15998:16381" s="1" customFormat="1" ht="24.75" customHeight="1" x14ac:dyDescent="0.3">
      <c r="A9" s="4"/>
      <c r="B9" s="4"/>
      <c r="C9" s="4"/>
      <c r="D9" s="4"/>
      <c r="E9" s="4"/>
      <c r="F9" s="4"/>
      <c r="G9" s="302"/>
      <c r="H9" s="302"/>
      <c r="I9" s="302"/>
      <c r="J9" s="302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05"/>
      <c r="AD9" s="305"/>
      <c r="AE9" s="305"/>
      <c r="AF9" s="305"/>
      <c r="AG9" s="305"/>
      <c r="AH9" s="306"/>
      <c r="AI9" s="307"/>
      <c r="AJ9" s="307"/>
      <c r="AK9" s="307"/>
      <c r="AL9" s="307"/>
      <c r="AM9" s="307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XEZ9" s="4"/>
      <c r="XFA9" s="4"/>
    </row>
    <row r="10" spans="1:60 15998:16381" s="1" customFormat="1" ht="14.25" customHeight="1" x14ac:dyDescent="0.3">
      <c r="A10" s="4"/>
      <c r="B10" s="4"/>
      <c r="C10" s="4"/>
      <c r="D10" s="4"/>
      <c r="E10" s="4"/>
      <c r="F10" s="4"/>
      <c r="G10" s="4"/>
      <c r="H10" s="304"/>
      <c r="I10" s="304"/>
      <c r="J10" s="304"/>
      <c r="K10" s="304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XEZ10" s="4"/>
      <c r="XFA10" s="4"/>
    </row>
    <row r="11" spans="1:60 15998:16381" s="1" customForma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XEZ11" s="4"/>
      <c r="XFA11" s="4"/>
    </row>
    <row r="12" spans="1:60 15998:16381" s="1" customFormat="1" ht="33.75" customHeight="1" x14ac:dyDescent="0.3">
      <c r="A12" s="4"/>
      <c r="B12" s="4"/>
      <c r="C12" s="4"/>
      <c r="D12" s="4"/>
      <c r="E12" s="4"/>
      <c r="F12" s="240" t="s">
        <v>34</v>
      </c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XEZ12" s="4"/>
      <c r="XFA12" s="4"/>
    </row>
    <row r="13" spans="1:60 15998:16381" s="1" customFormat="1" ht="19.5" customHeight="1" x14ac:dyDescent="0.3">
      <c r="A13" s="4"/>
      <c r="B13" s="4"/>
      <c r="C13" s="4"/>
      <c r="D13" s="4"/>
      <c r="E13" s="4"/>
      <c r="F13" s="295" t="s">
        <v>35</v>
      </c>
      <c r="G13" s="296"/>
      <c r="H13" s="297"/>
      <c r="I13" s="295" t="s">
        <v>36</v>
      </c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7"/>
      <c r="AF13" s="241" t="s">
        <v>37</v>
      </c>
      <c r="AG13" s="242"/>
      <c r="AH13" s="242"/>
      <c r="AI13" s="242"/>
      <c r="AJ13" s="242"/>
      <c r="AK13" s="242"/>
      <c r="AL13" s="242"/>
      <c r="AM13" s="242"/>
      <c r="AN13" s="243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XEZ13" s="4"/>
      <c r="XFA13" s="4"/>
    </row>
    <row r="14" spans="1:60 15998:16381" s="1" customFormat="1" ht="21" customHeight="1" x14ac:dyDescent="0.3">
      <c r="A14" s="4"/>
      <c r="B14" s="4"/>
      <c r="C14" s="4"/>
      <c r="D14" s="4"/>
      <c r="E14" s="4"/>
      <c r="F14" s="298"/>
      <c r="G14" s="299"/>
      <c r="H14" s="300"/>
      <c r="I14" s="298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300"/>
      <c r="AF14" s="244" t="str">
        <f>K5</f>
        <v>A</v>
      </c>
      <c r="AG14" s="245"/>
      <c r="AH14" s="246"/>
      <c r="AI14" s="244" t="str">
        <f>K6</f>
        <v>B</v>
      </c>
      <c r="AJ14" s="245"/>
      <c r="AK14" s="246"/>
      <c r="AL14" s="244" t="str">
        <f>K7</f>
        <v>C</v>
      </c>
      <c r="AM14" s="245"/>
      <c r="AN14" s="246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XEZ14" s="4"/>
      <c r="XFA14" s="4"/>
    </row>
    <row r="15" spans="1:60 15998:16381" s="1" customFormat="1" ht="28.5" customHeight="1" x14ac:dyDescent="0.3">
      <c r="A15" s="4"/>
      <c r="B15" s="4"/>
      <c r="C15" s="4"/>
      <c r="D15" s="4"/>
      <c r="E15" s="4"/>
      <c r="F15" s="138">
        <v>1</v>
      </c>
      <c r="G15" s="139"/>
      <c r="H15" s="140"/>
      <c r="I15" s="247" t="s">
        <v>38</v>
      </c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9"/>
      <c r="AF15" s="135"/>
      <c r="AG15" s="136"/>
      <c r="AH15" s="137"/>
      <c r="AI15" s="135"/>
      <c r="AJ15" s="136"/>
      <c r="AK15" s="137"/>
      <c r="AL15" s="135"/>
      <c r="AM15" s="136"/>
      <c r="AN15" s="137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XEZ15" s="4"/>
      <c r="XFA15" s="4"/>
    </row>
    <row r="16" spans="1:60 15998:16381" s="1" customFormat="1" ht="28.5" customHeight="1" x14ac:dyDescent="0.3">
      <c r="A16" s="4"/>
      <c r="B16" s="4"/>
      <c r="C16" s="4"/>
      <c r="D16" s="4"/>
      <c r="E16" s="4"/>
      <c r="F16" s="138">
        <v>2</v>
      </c>
      <c r="G16" s="139"/>
      <c r="H16" s="140"/>
      <c r="I16" s="250" t="s">
        <v>39</v>
      </c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2"/>
      <c r="AF16" s="135"/>
      <c r="AG16" s="136"/>
      <c r="AH16" s="137"/>
      <c r="AI16" s="135"/>
      <c r="AJ16" s="136"/>
      <c r="AK16" s="137"/>
      <c r="AL16" s="135"/>
      <c r="AM16" s="136"/>
      <c r="AN16" s="137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XEZ16" s="4"/>
      <c r="XFA16" s="4"/>
    </row>
    <row r="17" spans="1:60 16380:16381" s="1" customFormat="1" ht="28.5" customHeight="1" x14ac:dyDescent="0.3">
      <c r="A17" s="4"/>
      <c r="B17" s="4"/>
      <c r="C17" s="4"/>
      <c r="D17" s="4"/>
      <c r="E17" s="4"/>
      <c r="F17" s="138">
        <v>3</v>
      </c>
      <c r="G17" s="139"/>
      <c r="H17" s="140"/>
      <c r="I17" s="253" t="s">
        <v>40</v>
      </c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5"/>
      <c r="AF17" s="135"/>
      <c r="AG17" s="136"/>
      <c r="AH17" s="137"/>
      <c r="AI17" s="135"/>
      <c r="AJ17" s="136"/>
      <c r="AK17" s="137"/>
      <c r="AL17" s="135"/>
      <c r="AM17" s="136"/>
      <c r="AN17" s="137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XEZ17" s="4"/>
      <c r="XFA17" s="4"/>
    </row>
    <row r="18" spans="1:60 16380:16381" s="1" customFormat="1" ht="36.75" customHeight="1" x14ac:dyDescent="0.3">
      <c r="A18" s="4"/>
      <c r="B18" s="4"/>
      <c r="C18" s="4"/>
      <c r="D18" s="4"/>
      <c r="E18" s="4"/>
      <c r="F18" s="138">
        <v>4</v>
      </c>
      <c r="G18" s="139"/>
      <c r="H18" s="140"/>
      <c r="I18" s="250" t="s">
        <v>41</v>
      </c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2"/>
      <c r="AF18" s="135"/>
      <c r="AG18" s="136"/>
      <c r="AH18" s="137"/>
      <c r="AI18" s="135"/>
      <c r="AJ18" s="136"/>
      <c r="AK18" s="137"/>
      <c r="AL18" s="135"/>
      <c r="AM18" s="136"/>
      <c r="AN18" s="137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XEZ18" s="4"/>
      <c r="XFA18" s="4"/>
    </row>
    <row r="19" spans="1:60 16380:16381" s="1" customFormat="1" ht="36.75" customHeight="1" x14ac:dyDescent="0.3">
      <c r="A19" s="4"/>
      <c r="B19" s="4"/>
      <c r="C19" s="4"/>
      <c r="D19" s="4"/>
      <c r="E19" s="4"/>
      <c r="F19" s="138">
        <v>5</v>
      </c>
      <c r="G19" s="139"/>
      <c r="H19" s="140"/>
      <c r="I19" s="250" t="s">
        <v>42</v>
      </c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2"/>
      <c r="AF19" s="135"/>
      <c r="AG19" s="136"/>
      <c r="AH19" s="137"/>
      <c r="AI19" s="135"/>
      <c r="AJ19" s="136"/>
      <c r="AK19" s="137"/>
      <c r="AL19" s="135"/>
      <c r="AM19" s="136"/>
      <c r="AN19" s="137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XEZ19" s="4"/>
      <c r="XFA19" s="4"/>
    </row>
    <row r="20" spans="1:60 16380:16381" s="1" customFormat="1" ht="35.25" customHeight="1" x14ac:dyDescent="0.3">
      <c r="A20" s="4"/>
      <c r="B20" s="4"/>
      <c r="C20" s="4"/>
      <c r="D20" s="4"/>
      <c r="E20" s="4"/>
      <c r="F20" s="138">
        <v>6</v>
      </c>
      <c r="G20" s="139"/>
      <c r="H20" s="140"/>
      <c r="I20" s="250" t="s">
        <v>43</v>
      </c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2"/>
      <c r="AF20" s="135"/>
      <c r="AG20" s="136"/>
      <c r="AH20" s="137"/>
      <c r="AI20" s="135"/>
      <c r="AJ20" s="136"/>
      <c r="AK20" s="137"/>
      <c r="AL20" s="135"/>
      <c r="AM20" s="136"/>
      <c r="AN20" s="137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XEZ20" s="4"/>
      <c r="XFA20" s="4"/>
    </row>
    <row r="21" spans="1:60 16380:16381" s="1" customFormat="1" ht="35.25" customHeight="1" x14ac:dyDescent="0.3">
      <c r="A21" s="4"/>
      <c r="B21" s="4"/>
      <c r="C21" s="4"/>
      <c r="D21" s="4"/>
      <c r="E21" s="4"/>
      <c r="F21" s="138">
        <v>7</v>
      </c>
      <c r="G21" s="139"/>
      <c r="H21" s="140"/>
      <c r="I21" s="250" t="s">
        <v>44</v>
      </c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2"/>
      <c r="AF21" s="135"/>
      <c r="AG21" s="136"/>
      <c r="AH21" s="137"/>
      <c r="AI21" s="135"/>
      <c r="AJ21" s="136"/>
      <c r="AK21" s="137"/>
      <c r="AL21" s="135"/>
      <c r="AM21" s="136"/>
      <c r="AN21" s="137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XEZ21" s="4"/>
      <c r="XFA21" s="4"/>
    </row>
    <row r="22" spans="1:60 16380:16381" s="1" customFormat="1" ht="29.25" customHeight="1" x14ac:dyDescent="0.3">
      <c r="A22" s="48"/>
      <c r="B22" s="48"/>
      <c r="C22" s="48"/>
      <c r="D22" s="48"/>
      <c r="E22" s="48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XEZ22" s="4"/>
      <c r="XFA22" s="4"/>
    </row>
    <row r="23" spans="1:60 16380:16381" s="1" customFormat="1" ht="50.15" customHeight="1" x14ac:dyDescent="0.3">
      <c r="A23" s="4"/>
      <c r="B23" s="4"/>
      <c r="C23" s="4"/>
      <c r="D23" s="4"/>
      <c r="E23" s="4"/>
      <c r="F23" s="4"/>
      <c r="G23" s="4"/>
      <c r="H23" s="4"/>
      <c r="I23" s="256" t="s">
        <v>45</v>
      </c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8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XEZ23" s="4"/>
      <c r="XFA23" s="4"/>
    </row>
    <row r="24" spans="1:60 16380:16381" s="1" customFormat="1" ht="15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XEZ24" s="4"/>
      <c r="XFA24" s="4"/>
    </row>
    <row r="25" spans="1:60 16380:16381" s="1" customFormat="1" ht="50.15" customHeight="1" x14ac:dyDescent="0.3">
      <c r="A25" s="4"/>
      <c r="B25" s="4"/>
      <c r="C25" s="4"/>
      <c r="D25" s="4"/>
      <c r="E25" s="4"/>
      <c r="F25" s="4"/>
      <c r="G25" s="4"/>
      <c r="H25" s="4"/>
      <c r="I25" s="231" t="s">
        <v>46</v>
      </c>
      <c r="J25" s="231"/>
      <c r="K25" s="231"/>
      <c r="L25" s="231"/>
      <c r="M25" s="231"/>
      <c r="N25" s="301"/>
      <c r="O25" s="259" t="s">
        <v>47</v>
      </c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0"/>
      <c r="AH25" s="260"/>
      <c r="AI25" s="260"/>
      <c r="AJ25" s="260"/>
      <c r="AK25" s="260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XEZ25" s="4"/>
      <c r="XFA25" s="4"/>
    </row>
    <row r="26" spans="1:60 16380:16381" s="1" customFormat="1" ht="27" customHeight="1" x14ac:dyDescent="0.3">
      <c r="A26" s="4"/>
      <c r="B26" s="4"/>
      <c r="C26" s="4"/>
      <c r="D26" s="4"/>
      <c r="E26" s="4"/>
      <c r="F26" s="4"/>
      <c r="G26" s="4"/>
      <c r="H26" s="4"/>
      <c r="I26" s="162" t="s">
        <v>48</v>
      </c>
      <c r="J26" s="163"/>
      <c r="K26" s="163"/>
      <c r="L26" s="163"/>
      <c r="M26" s="163"/>
      <c r="N26" s="164"/>
      <c r="O26" s="224" t="s">
        <v>49</v>
      </c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6"/>
      <c r="AJ26" s="174"/>
      <c r="AK26" s="175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XEZ26" s="4"/>
      <c r="XFA26" s="4"/>
    </row>
    <row r="27" spans="1:60 16380:16381" s="1" customFormat="1" ht="27" customHeight="1" x14ac:dyDescent="0.3">
      <c r="A27" s="4"/>
      <c r="B27" s="4"/>
      <c r="C27" s="4"/>
      <c r="D27" s="4"/>
      <c r="E27" s="4"/>
      <c r="F27" s="4"/>
      <c r="G27" s="4"/>
      <c r="H27" s="4"/>
      <c r="I27" s="168"/>
      <c r="J27" s="169"/>
      <c r="K27" s="169"/>
      <c r="L27" s="169"/>
      <c r="M27" s="169"/>
      <c r="N27" s="170"/>
      <c r="O27" s="224" t="s">
        <v>50</v>
      </c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H27" s="225"/>
      <c r="AI27" s="226"/>
      <c r="AJ27" s="174"/>
      <c r="AK27" s="175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XEZ27" s="4"/>
      <c r="XFA27" s="4"/>
    </row>
    <row r="28" spans="1:60 16380:16381" s="1" customFormat="1" ht="27" customHeight="1" x14ac:dyDescent="0.3">
      <c r="A28" s="4"/>
      <c r="B28" s="4"/>
      <c r="C28" s="4"/>
      <c r="D28" s="4"/>
      <c r="E28" s="4"/>
      <c r="F28" s="4"/>
      <c r="G28" s="4"/>
      <c r="H28" s="4"/>
      <c r="I28" s="162" t="s">
        <v>51</v>
      </c>
      <c r="J28" s="163"/>
      <c r="K28" s="163"/>
      <c r="L28" s="163"/>
      <c r="M28" s="163"/>
      <c r="N28" s="164"/>
      <c r="O28" s="171" t="s">
        <v>52</v>
      </c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3"/>
      <c r="AJ28" s="174"/>
      <c r="AK28" s="175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XEZ28" s="4"/>
      <c r="XFA28" s="4"/>
    </row>
    <row r="29" spans="1:60 16380:16381" s="1" customFormat="1" ht="27" customHeight="1" x14ac:dyDescent="0.3">
      <c r="A29" s="4"/>
      <c r="B29" s="4"/>
      <c r="C29" s="4"/>
      <c r="D29" s="4"/>
      <c r="E29" s="4"/>
      <c r="F29" s="4"/>
      <c r="G29" s="4"/>
      <c r="H29" s="4"/>
      <c r="I29" s="165"/>
      <c r="J29" s="166"/>
      <c r="K29" s="166"/>
      <c r="L29" s="166"/>
      <c r="M29" s="166"/>
      <c r="N29" s="167"/>
      <c r="O29" s="171" t="s">
        <v>53</v>
      </c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3"/>
      <c r="AJ29" s="174"/>
      <c r="AK29" s="175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XEZ29" s="4"/>
      <c r="XFA29" s="4"/>
    </row>
    <row r="30" spans="1:60 16380:16381" s="1" customFormat="1" ht="27" customHeight="1" x14ac:dyDescent="0.3">
      <c r="A30" s="4"/>
      <c r="B30" s="4"/>
      <c r="C30" s="4"/>
      <c r="D30" s="4"/>
      <c r="E30" s="4"/>
      <c r="F30" s="4"/>
      <c r="G30" s="4"/>
      <c r="H30" s="4"/>
      <c r="I30" s="165"/>
      <c r="J30" s="166"/>
      <c r="K30" s="166"/>
      <c r="L30" s="166"/>
      <c r="M30" s="166"/>
      <c r="N30" s="167"/>
      <c r="O30" s="171" t="s">
        <v>54</v>
      </c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3"/>
      <c r="AJ30" s="174"/>
      <c r="AK30" s="175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XEZ30" s="4"/>
      <c r="XFA30" s="4"/>
    </row>
    <row r="31" spans="1:60 16380:16381" s="1" customFormat="1" ht="27" customHeight="1" x14ac:dyDescent="0.3">
      <c r="A31" s="4"/>
      <c r="B31" s="4"/>
      <c r="C31" s="4"/>
      <c r="D31" s="4"/>
      <c r="E31" s="4"/>
      <c r="F31" s="4"/>
      <c r="G31" s="4"/>
      <c r="H31" s="4"/>
      <c r="I31" s="165"/>
      <c r="J31" s="166"/>
      <c r="K31" s="166"/>
      <c r="L31" s="166"/>
      <c r="M31" s="166"/>
      <c r="N31" s="167"/>
      <c r="O31" s="171" t="s">
        <v>55</v>
      </c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3"/>
      <c r="AJ31" s="174"/>
      <c r="AK31" s="175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XEZ31" s="4"/>
      <c r="XFA31" s="4"/>
    </row>
    <row r="32" spans="1:60 16380:16381" s="1" customFormat="1" ht="27" customHeight="1" x14ac:dyDescent="0.3">
      <c r="A32" s="4"/>
      <c r="B32" s="4"/>
      <c r="C32" s="4"/>
      <c r="D32" s="4"/>
      <c r="E32" s="4"/>
      <c r="F32" s="4"/>
      <c r="G32" s="4"/>
      <c r="H32" s="4"/>
      <c r="I32" s="165"/>
      <c r="J32" s="166"/>
      <c r="K32" s="166"/>
      <c r="L32" s="166"/>
      <c r="M32" s="166"/>
      <c r="N32" s="167"/>
      <c r="O32" s="224" t="s">
        <v>56</v>
      </c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225"/>
      <c r="AI32" s="226"/>
      <c r="AJ32" s="174"/>
      <c r="AK32" s="175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XEZ32" s="4"/>
      <c r="XFA32" s="4"/>
    </row>
    <row r="33" spans="1:58 16379:16384" s="1" customFormat="1" ht="27" customHeight="1" x14ac:dyDescent="0.3">
      <c r="A33" s="4"/>
      <c r="B33" s="4"/>
      <c r="C33" s="4"/>
      <c r="D33" s="4"/>
      <c r="E33" s="4"/>
      <c r="F33" s="4"/>
      <c r="G33" s="4"/>
      <c r="H33" s="4"/>
      <c r="I33" s="165"/>
      <c r="J33" s="166"/>
      <c r="K33" s="166"/>
      <c r="L33" s="166"/>
      <c r="M33" s="166"/>
      <c r="N33" s="167"/>
      <c r="O33" s="224" t="s">
        <v>57</v>
      </c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5"/>
      <c r="AD33" s="225"/>
      <c r="AE33" s="225"/>
      <c r="AF33" s="225"/>
      <c r="AG33" s="225"/>
      <c r="AH33" s="225"/>
      <c r="AI33" s="226"/>
      <c r="AJ33" s="174"/>
      <c r="AK33" s="175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XEZ33" s="4"/>
      <c r="XFA33" s="4"/>
    </row>
    <row r="34" spans="1:58 16379:16384" s="1" customFormat="1" ht="27" customHeight="1" x14ac:dyDescent="0.3">
      <c r="A34" s="4"/>
      <c r="B34" s="4"/>
      <c r="C34" s="4"/>
      <c r="D34" s="4"/>
      <c r="E34" s="4"/>
      <c r="F34" s="4"/>
      <c r="G34" s="4"/>
      <c r="H34" s="4"/>
      <c r="I34" s="165"/>
      <c r="J34" s="166"/>
      <c r="K34" s="166"/>
      <c r="L34" s="166"/>
      <c r="M34" s="166"/>
      <c r="N34" s="167"/>
      <c r="O34" s="171" t="s">
        <v>58</v>
      </c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3"/>
      <c r="AJ34" s="174"/>
      <c r="AK34" s="175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XEZ34" s="4"/>
      <c r="XFA34" s="4"/>
    </row>
    <row r="35" spans="1:58 16379:16384" s="1" customFormat="1" ht="27" customHeight="1" x14ac:dyDescent="0.3">
      <c r="A35" s="4"/>
      <c r="B35" s="4"/>
      <c r="C35" s="4"/>
      <c r="D35" s="4"/>
      <c r="E35" s="4"/>
      <c r="F35" s="4"/>
      <c r="G35" s="4"/>
      <c r="H35" s="4"/>
      <c r="I35" s="165"/>
      <c r="J35" s="166"/>
      <c r="K35" s="166"/>
      <c r="L35" s="166"/>
      <c r="M35" s="166"/>
      <c r="N35" s="167"/>
      <c r="O35" s="171" t="s">
        <v>59</v>
      </c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3"/>
      <c r="AJ35" s="174"/>
      <c r="AK35" s="175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XEZ35" s="4"/>
      <c r="XFA35" s="4"/>
    </row>
    <row r="36" spans="1:58 16379:16384" s="1" customFormat="1" ht="27" customHeight="1" x14ac:dyDescent="0.3">
      <c r="A36" s="4"/>
      <c r="B36" s="4"/>
      <c r="C36" s="4"/>
      <c r="D36" s="4"/>
      <c r="E36" s="4"/>
      <c r="F36" s="4"/>
      <c r="G36" s="4"/>
      <c r="H36" s="4"/>
      <c r="I36" s="165"/>
      <c r="J36" s="166"/>
      <c r="K36" s="166"/>
      <c r="L36" s="166"/>
      <c r="M36" s="166"/>
      <c r="N36" s="167"/>
      <c r="O36" s="171" t="s">
        <v>60</v>
      </c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3"/>
      <c r="AJ36" s="174"/>
      <c r="AK36" s="175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XEZ36" s="4"/>
      <c r="XFA36" s="4"/>
    </row>
    <row r="37" spans="1:58 16379:16384" s="1" customFormat="1" ht="27" customHeight="1" x14ac:dyDescent="0.3">
      <c r="A37" s="4"/>
      <c r="B37" s="4"/>
      <c r="C37" s="4"/>
      <c r="D37" s="4"/>
      <c r="E37" s="4"/>
      <c r="F37" s="4"/>
      <c r="G37" s="4"/>
      <c r="H37" s="4"/>
      <c r="I37" s="165"/>
      <c r="J37" s="166"/>
      <c r="K37" s="166"/>
      <c r="L37" s="166"/>
      <c r="M37" s="166"/>
      <c r="N37" s="167"/>
      <c r="O37" s="171" t="s">
        <v>61</v>
      </c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3"/>
      <c r="AJ37" s="174"/>
      <c r="AK37" s="175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XEZ37" s="4"/>
      <c r="XFA37" s="4"/>
    </row>
    <row r="38" spans="1:58 16379:16384" s="1" customFormat="1" ht="27" customHeight="1" x14ac:dyDescent="0.3">
      <c r="A38" s="4"/>
      <c r="B38" s="4"/>
      <c r="C38" s="4"/>
      <c r="D38" s="4"/>
      <c r="E38" s="4"/>
      <c r="F38" s="4"/>
      <c r="G38" s="4"/>
      <c r="H38" s="4"/>
      <c r="I38" s="168"/>
      <c r="J38" s="169"/>
      <c r="K38" s="169"/>
      <c r="L38" s="169"/>
      <c r="M38" s="169"/>
      <c r="N38" s="170"/>
      <c r="O38" s="171" t="s">
        <v>62</v>
      </c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3"/>
      <c r="AJ38" s="174"/>
      <c r="AK38" s="175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XEZ38" s="4"/>
      <c r="XFA38" s="4"/>
      <c r="XFD38" s="4"/>
    </row>
    <row r="39" spans="1:58 16379:16384" ht="15" x14ac:dyDescent="0.3">
      <c r="A39" s="6"/>
      <c r="B39" s="6"/>
      <c r="C39" s="6"/>
      <c r="D39" s="7"/>
      <c r="E39" s="7"/>
      <c r="F39" s="7"/>
      <c r="G39" s="8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9"/>
      <c r="AB39" s="9"/>
      <c r="AC39" s="9"/>
      <c r="XEY39" s="1"/>
      <c r="XFD39" s="1"/>
    </row>
    <row r="40" spans="1:58 16379:16384" s="1" customFormat="1" ht="28.5" customHeight="1" x14ac:dyDescent="0.3">
      <c r="A40" s="230" t="s">
        <v>63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XEY40" s="4"/>
      <c r="XEZ40" s="4"/>
      <c r="XFA40" s="4"/>
    </row>
    <row r="41" spans="1:58 16379:16384" s="1" customFormat="1" ht="19.5" customHeight="1" x14ac:dyDescent="0.3">
      <c r="A41" s="218" t="s">
        <v>36</v>
      </c>
      <c r="B41" s="219"/>
      <c r="C41" s="220"/>
      <c r="D41" s="218" t="s">
        <v>64</v>
      </c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20"/>
      <c r="U41" s="151" t="s">
        <v>65</v>
      </c>
      <c r="V41" s="151"/>
      <c r="W41" s="150" t="str">
        <f>K5</f>
        <v>A</v>
      </c>
      <c r="X41" s="150"/>
      <c r="Y41" s="150"/>
      <c r="Z41" s="150"/>
      <c r="AA41" s="150"/>
      <c r="AB41" s="150"/>
      <c r="AC41" s="150"/>
      <c r="AD41" s="150" t="str">
        <f>K6</f>
        <v>B</v>
      </c>
      <c r="AE41" s="150"/>
      <c r="AF41" s="150"/>
      <c r="AG41" s="150"/>
      <c r="AH41" s="150"/>
      <c r="AI41" s="150"/>
      <c r="AJ41" s="150"/>
      <c r="AK41" s="150" t="str">
        <f>K7</f>
        <v>C</v>
      </c>
      <c r="AL41" s="150"/>
      <c r="AM41" s="150"/>
      <c r="AN41" s="150"/>
      <c r="AO41" s="150"/>
      <c r="AP41" s="150"/>
      <c r="AQ41" s="150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XEZ41" s="4"/>
      <c r="XFA41" s="4"/>
    </row>
    <row r="42" spans="1:58 16379:16384" s="1" customFormat="1" ht="22.5" customHeight="1" x14ac:dyDescent="0.3">
      <c r="A42" s="221"/>
      <c r="B42" s="222"/>
      <c r="C42" s="223"/>
      <c r="D42" s="227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9"/>
      <c r="U42" s="151"/>
      <c r="V42" s="151"/>
      <c r="W42" s="151" t="s">
        <v>66</v>
      </c>
      <c r="X42" s="151"/>
      <c r="Y42" s="151"/>
      <c r="Z42" s="151"/>
      <c r="AA42" s="151" t="s">
        <v>67</v>
      </c>
      <c r="AB42" s="151"/>
      <c r="AC42" s="151"/>
      <c r="AD42" s="151" t="s">
        <v>66</v>
      </c>
      <c r="AE42" s="151"/>
      <c r="AF42" s="151"/>
      <c r="AG42" s="151"/>
      <c r="AH42" s="151" t="s">
        <v>67</v>
      </c>
      <c r="AI42" s="151"/>
      <c r="AJ42" s="151"/>
      <c r="AK42" s="151" t="s">
        <v>66</v>
      </c>
      <c r="AL42" s="151"/>
      <c r="AM42" s="151"/>
      <c r="AN42" s="151"/>
      <c r="AO42" s="151" t="s">
        <v>67</v>
      </c>
      <c r="AP42" s="151"/>
      <c r="AQ42" s="151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XEZ42" s="4"/>
      <c r="XFA42" s="4"/>
    </row>
    <row r="43" spans="1:58 16379:16384" s="1" customFormat="1" ht="27.75" customHeight="1" x14ac:dyDescent="0.3">
      <c r="A43" s="193" t="s">
        <v>68</v>
      </c>
      <c r="B43" s="193"/>
      <c r="C43" s="193"/>
      <c r="D43" s="217" t="s">
        <v>69</v>
      </c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33">
        <v>0.15</v>
      </c>
      <c r="V43" s="233"/>
      <c r="W43" s="152"/>
      <c r="X43" s="153"/>
      <c r="Y43" s="153"/>
      <c r="Z43" s="154"/>
      <c r="AA43" s="155">
        <f>(((IF(W43="Cumple",100%,IF(W43="No cumple",0%,0))))+(IF(W44="Bueno",100%,IF(W44="Aceptable",60%,IF(W44="Deficiente",0%,0))))+(IF(W45="Bueno",100%,IF(W45="Aceptable",60%,IF(W45="Deficiente",0%,0))))+(IF(W46="Bueno",100%,IF(W46="Aceptable",60%,IF(W46="Deficiente",0%,0)))))*0.15/4</f>
        <v>0</v>
      </c>
      <c r="AB43" s="155"/>
      <c r="AC43" s="155"/>
      <c r="AD43" s="152"/>
      <c r="AE43" s="153"/>
      <c r="AF43" s="153"/>
      <c r="AG43" s="154"/>
      <c r="AH43" s="155">
        <f>(((IF(AD43="Cumple",100%,IF(AD43="No cumple",0%,0))))+(IF(AD44="Bueno",100%,IF(AD44="Aceptable",60%,IF(AD44="Deficiente",0%,0))))+(IF(AD45="Bueno",100%,IF(W45="Aceptable",60%,IF(AD45="Deficiente",0%,0))))+(IF(AD46="Bueno",100%,IF(AD46="Aceptable",60%,IF(AD46="Deficiente",0%,0)))))*0.15/4</f>
        <v>0</v>
      </c>
      <c r="AI43" s="155"/>
      <c r="AJ43" s="155"/>
      <c r="AK43" s="152"/>
      <c r="AL43" s="153"/>
      <c r="AM43" s="153"/>
      <c r="AN43" s="154"/>
      <c r="AO43" s="155">
        <f>(((IF(AK43="Cumple",100%,IF(AK43="No cumple",0%,0))))+(IF(AK44="Bueno",100%,IF(AK44="Aceptable",60%,IF(AK44="Deficiente",0%,0))))+(IF(AK45="Bueno",100%,IF(AK45="Aceptable",60%,IF(AK45="Deficiente",0%,0))))+(IF(AK46="Bueno",100%,IF(AK46="Aceptable",60%,IF(AK46="Deficiente",0%,0)))))*0.15/4</f>
        <v>0</v>
      </c>
      <c r="AP43" s="155"/>
      <c r="AQ43" s="155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XEZ43" s="4"/>
      <c r="XFA43" s="4"/>
    </row>
    <row r="44" spans="1:58 16379:16384" s="1" customFormat="1" ht="27.75" customHeight="1" x14ac:dyDescent="0.3">
      <c r="A44" s="193"/>
      <c r="B44" s="193"/>
      <c r="C44" s="193"/>
      <c r="D44" s="176" t="s">
        <v>70</v>
      </c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233"/>
      <c r="V44" s="233"/>
      <c r="W44" s="156"/>
      <c r="X44" s="157"/>
      <c r="Y44" s="157"/>
      <c r="Z44" s="158"/>
      <c r="AA44" s="86"/>
      <c r="AB44" s="86"/>
      <c r="AC44" s="86"/>
      <c r="AD44" s="156"/>
      <c r="AE44" s="157"/>
      <c r="AF44" s="157"/>
      <c r="AG44" s="158"/>
      <c r="AH44" s="86"/>
      <c r="AI44" s="86"/>
      <c r="AJ44" s="86"/>
      <c r="AK44" s="156"/>
      <c r="AL44" s="157"/>
      <c r="AM44" s="157"/>
      <c r="AN44" s="158"/>
      <c r="AO44" s="86"/>
      <c r="AP44" s="86"/>
      <c r="AQ44" s="86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XEZ44" s="4"/>
      <c r="XFA44" s="4"/>
    </row>
    <row r="45" spans="1:58 16379:16384" s="1" customFormat="1" ht="27.75" customHeight="1" x14ac:dyDescent="0.3">
      <c r="A45" s="193"/>
      <c r="B45" s="193"/>
      <c r="C45" s="193"/>
      <c r="D45" s="176" t="s">
        <v>71</v>
      </c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233"/>
      <c r="V45" s="233"/>
      <c r="W45" s="156"/>
      <c r="X45" s="157"/>
      <c r="Y45" s="157"/>
      <c r="Z45" s="158"/>
      <c r="AA45" s="86"/>
      <c r="AB45" s="86"/>
      <c r="AC45" s="86"/>
      <c r="AD45" s="156"/>
      <c r="AE45" s="157"/>
      <c r="AF45" s="157"/>
      <c r="AG45" s="158"/>
      <c r="AH45" s="86"/>
      <c r="AI45" s="86"/>
      <c r="AJ45" s="86"/>
      <c r="AK45" s="156"/>
      <c r="AL45" s="157"/>
      <c r="AM45" s="157"/>
      <c r="AN45" s="158"/>
      <c r="AO45" s="86"/>
      <c r="AP45" s="86"/>
      <c r="AQ45" s="86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XEZ45" s="4"/>
      <c r="XFA45" s="4"/>
    </row>
    <row r="46" spans="1:58 16379:16384" s="1" customFormat="1" ht="27.75" customHeight="1" x14ac:dyDescent="0.3">
      <c r="A46" s="193"/>
      <c r="B46" s="193"/>
      <c r="C46" s="193"/>
      <c r="D46" s="176" t="s">
        <v>72</v>
      </c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233"/>
      <c r="V46" s="233"/>
      <c r="W46" s="159"/>
      <c r="X46" s="160"/>
      <c r="Y46" s="160"/>
      <c r="Z46" s="161"/>
      <c r="AA46" s="86"/>
      <c r="AB46" s="86"/>
      <c r="AC46" s="86"/>
      <c r="AD46" s="159"/>
      <c r="AE46" s="160"/>
      <c r="AF46" s="160"/>
      <c r="AG46" s="161"/>
      <c r="AH46" s="86"/>
      <c r="AI46" s="86"/>
      <c r="AJ46" s="86"/>
      <c r="AK46" s="159"/>
      <c r="AL46" s="160"/>
      <c r="AM46" s="160"/>
      <c r="AN46" s="161"/>
      <c r="AO46" s="86"/>
      <c r="AP46" s="86"/>
      <c r="AQ46" s="86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XEZ46" s="4"/>
      <c r="XFA46" s="4"/>
    </row>
    <row r="47" spans="1:58 16379:16384" s="1" customFormat="1" ht="20.25" customHeight="1" x14ac:dyDescent="0.3">
      <c r="A47" s="193" t="s">
        <v>73</v>
      </c>
      <c r="B47" s="193"/>
      <c r="C47" s="193"/>
      <c r="D47" s="217" t="s">
        <v>74</v>
      </c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192">
        <v>0.2</v>
      </c>
      <c r="V47" s="192"/>
      <c r="W47" s="144"/>
      <c r="X47" s="145"/>
      <c r="Y47" s="145"/>
      <c r="Z47" s="146"/>
      <c r="AA47" s="86">
        <f>(((IF(W47="Alta",100%,IF(W47="Media",70%,IF(W47="Baja",0%,0))))))*0.2</f>
        <v>0</v>
      </c>
      <c r="AB47" s="86"/>
      <c r="AC47" s="86"/>
      <c r="AD47" s="144"/>
      <c r="AE47" s="145"/>
      <c r="AF47" s="145"/>
      <c r="AG47" s="146"/>
      <c r="AH47" s="86">
        <f>(((IF(AD47="Alta",100%,IF(AD47="Media",70%,IF(AD47="Baja",0%,0))))))*0.2</f>
        <v>0</v>
      </c>
      <c r="AI47" s="86"/>
      <c r="AJ47" s="86"/>
      <c r="AK47" s="144"/>
      <c r="AL47" s="145"/>
      <c r="AM47" s="145"/>
      <c r="AN47" s="146"/>
      <c r="AO47" s="86">
        <f>(((IF(AK47="Alta",100%,IF(AK47="Media",70%,IF(AK47="Baja",0%,0))))))*0.2</f>
        <v>0</v>
      </c>
      <c r="AP47" s="86"/>
      <c r="AQ47" s="86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XEZ47" s="4"/>
      <c r="XFA47" s="4"/>
    </row>
    <row r="48" spans="1:58 16379:16384" s="1" customFormat="1" ht="20.25" customHeight="1" x14ac:dyDescent="0.3">
      <c r="A48" s="193"/>
      <c r="B48" s="193"/>
      <c r="C48" s="193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192"/>
      <c r="V48" s="192"/>
      <c r="W48" s="147"/>
      <c r="X48" s="148"/>
      <c r="Y48" s="148"/>
      <c r="Z48" s="149"/>
      <c r="AA48" s="86"/>
      <c r="AB48" s="86"/>
      <c r="AC48" s="86"/>
      <c r="AD48" s="147"/>
      <c r="AE48" s="148"/>
      <c r="AF48" s="148"/>
      <c r="AG48" s="149"/>
      <c r="AH48" s="86"/>
      <c r="AI48" s="86"/>
      <c r="AJ48" s="86"/>
      <c r="AK48" s="147"/>
      <c r="AL48" s="148"/>
      <c r="AM48" s="148"/>
      <c r="AN48" s="149"/>
      <c r="AO48" s="86"/>
      <c r="AP48" s="86"/>
      <c r="AQ48" s="86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XEZ48" s="4"/>
      <c r="XFA48" s="4"/>
    </row>
    <row r="49" spans="1:65 16380:16381" ht="82" customHeight="1" x14ac:dyDescent="0.3">
      <c r="A49" s="191" t="s">
        <v>75</v>
      </c>
      <c r="B49" s="191"/>
      <c r="C49" s="191"/>
      <c r="D49" s="177" t="s">
        <v>76</v>
      </c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92">
        <v>0.15</v>
      </c>
      <c r="V49" s="192"/>
      <c r="W49" s="205"/>
      <c r="X49" s="206"/>
      <c r="Y49" s="206"/>
      <c r="Z49" s="207"/>
      <c r="AA49" s="234">
        <f>IFERROR((((IF(W49="Cumple",100%,IF(W49="Cumple Parcialmente",50%,IF(W49="No Cumple",0%,IF(W49="No Aplica",0%,0%)))) + IF(W50="Cumple",100%,IF(W50="Cumple Parcialmente",50%,IF(W50="No Cumple",0%,IF(W50="No Aplica",0%,0%)))))*0.15)/2),"")</f>
        <v>0</v>
      </c>
      <c r="AB49" s="235"/>
      <c r="AC49" s="236"/>
      <c r="AD49" s="205"/>
      <c r="AE49" s="206"/>
      <c r="AF49" s="206"/>
      <c r="AG49" s="207"/>
      <c r="AH49" s="232">
        <f>IFERROR((((IF(AD49="Cumple",100%,IF(AD49="Cumple Parcialmente",50%,IF(AD49="No Cumple",0%,IF(AD49="No Aplica",0%,0%)))) + IF(AD50="Cumple",100%,IF(AD50="Cumple Parcialmente",50%,IF(AD50="No Cumple",0%,IF(AD50="No Aplica",0%,0%)))))*0.15)/2),"")</f>
        <v>0</v>
      </c>
      <c r="AI49" s="232"/>
      <c r="AJ49" s="232"/>
      <c r="AK49" s="205"/>
      <c r="AL49" s="206"/>
      <c r="AM49" s="206"/>
      <c r="AN49" s="207"/>
      <c r="AO49" s="232">
        <f>IFERROR((((IF(AK49="Cumple",100%,IF(AK49="Cumple Parcialmente",50%,IF(AK49="No Cumple",0%,IF(AK49="No Aplica",0%,0%)))) + IF(AK50="Cumple",100%,IF(AK50="Cumple Parcialmente",50%,IF(AK50="No Cumple",0%,IF(AK50="No Aplica",0%,0%)))))*0.15)/2),"")</f>
        <v>0</v>
      </c>
      <c r="AP49" s="232"/>
      <c r="AQ49" s="232"/>
      <c r="BK49" s="75"/>
      <c r="BL49" s="75"/>
      <c r="BM49" s="75"/>
    </row>
    <row r="50" spans="1:65 16380:16381" ht="95.5" customHeight="1" x14ac:dyDescent="0.3">
      <c r="A50" s="191"/>
      <c r="B50" s="191"/>
      <c r="C50" s="191"/>
      <c r="D50" s="177" t="s">
        <v>77</v>
      </c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92"/>
      <c r="V50" s="192"/>
      <c r="W50" s="205"/>
      <c r="X50" s="206"/>
      <c r="Y50" s="206"/>
      <c r="Z50" s="207"/>
      <c r="AA50" s="237"/>
      <c r="AB50" s="238"/>
      <c r="AC50" s="239"/>
      <c r="AD50" s="205"/>
      <c r="AE50" s="206"/>
      <c r="AF50" s="206"/>
      <c r="AG50" s="207"/>
      <c r="AH50" s="232"/>
      <c r="AI50" s="232"/>
      <c r="AJ50" s="232"/>
      <c r="AK50" s="205"/>
      <c r="AL50" s="206"/>
      <c r="AM50" s="206"/>
      <c r="AN50" s="207"/>
      <c r="AO50" s="232"/>
      <c r="AP50" s="232"/>
      <c r="AQ50" s="232"/>
      <c r="BK50" s="75"/>
      <c r="BL50" s="75"/>
      <c r="BM50" s="75"/>
    </row>
    <row r="51" spans="1:65 16380:16381" s="1" customFormat="1" ht="54" customHeight="1" x14ac:dyDescent="0.3">
      <c r="A51" s="196" t="s">
        <v>78</v>
      </c>
      <c r="B51" s="197"/>
      <c r="C51" s="198"/>
      <c r="D51" s="176" t="s">
        <v>79</v>
      </c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80">
        <v>0.1</v>
      </c>
      <c r="V51" s="181"/>
      <c r="W51" s="83"/>
      <c r="X51" s="84"/>
      <c r="Y51" s="84"/>
      <c r="Z51" s="85"/>
      <c r="AA51" s="82">
        <f>(((IF(W51="Cumple",100%,IF(W51="No Cumple",0%,IF(W51="No Aplica",0,0))))*2.5%))</f>
        <v>0</v>
      </c>
      <c r="AB51" s="82"/>
      <c r="AC51" s="82"/>
      <c r="AD51" s="83"/>
      <c r="AE51" s="84"/>
      <c r="AF51" s="84"/>
      <c r="AG51" s="85"/>
      <c r="AH51" s="82">
        <f>(((IF(AD51="Cumple",100%,IF(AD51="No Cumple",0%,IF(AD51="No Aplica",0,0))))*2.5%))</f>
        <v>0</v>
      </c>
      <c r="AI51" s="82"/>
      <c r="AJ51" s="82"/>
      <c r="AK51" s="83"/>
      <c r="AL51" s="84"/>
      <c r="AM51" s="84"/>
      <c r="AN51" s="85"/>
      <c r="AO51" s="86">
        <f>(((IF(AK51="Cumple",100%,IF(AK51="No Cumple",0%,IF(AK51="No Aplica",0,0))))*2.5%))</f>
        <v>0</v>
      </c>
      <c r="AP51" s="86"/>
      <c r="AQ51" s="86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XEZ51" s="4"/>
      <c r="XFA51" s="4"/>
    </row>
    <row r="52" spans="1:65 16380:16381" s="1" customFormat="1" ht="54" customHeight="1" x14ac:dyDescent="0.3">
      <c r="A52" s="199"/>
      <c r="B52" s="200"/>
      <c r="C52" s="201"/>
      <c r="D52" s="176" t="s">
        <v>80</v>
      </c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82"/>
      <c r="V52" s="183"/>
      <c r="W52" s="83"/>
      <c r="X52" s="84"/>
      <c r="Y52" s="84"/>
      <c r="Z52" s="85"/>
      <c r="AA52" s="82">
        <f>(((IF(W52="Cumple",100%,IF(W52="No Cumple",0%,IF(W52="No Aplica",0,0))))*2.5%))</f>
        <v>0</v>
      </c>
      <c r="AB52" s="82"/>
      <c r="AC52" s="82"/>
      <c r="AD52" s="83"/>
      <c r="AE52" s="84"/>
      <c r="AF52" s="84"/>
      <c r="AG52" s="85"/>
      <c r="AH52" s="82">
        <f>(((IF(AD52="Cumple",100%,IF(AD52="No Cumple",0%,IF(AD52="No Aplica",0,0))))*2.5%))</f>
        <v>0</v>
      </c>
      <c r="AI52" s="82"/>
      <c r="AJ52" s="82"/>
      <c r="AK52" s="83"/>
      <c r="AL52" s="84"/>
      <c r="AM52" s="84"/>
      <c r="AN52" s="85"/>
      <c r="AO52" s="86">
        <f>(((IF(AK52="Cumple",100%,IF(AK52="No Cumple",0%,IF(AK52="No Aplica",0,0))))*2.5%))</f>
        <v>0</v>
      </c>
      <c r="AP52" s="86"/>
      <c r="AQ52" s="86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XEZ52" s="4"/>
      <c r="XFA52" s="4"/>
    </row>
    <row r="53" spans="1:65 16380:16381" s="1" customFormat="1" ht="54" customHeight="1" x14ac:dyDescent="0.3">
      <c r="A53" s="199"/>
      <c r="B53" s="200"/>
      <c r="C53" s="201"/>
      <c r="D53" s="176" t="s">
        <v>81</v>
      </c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82"/>
      <c r="V53" s="183"/>
      <c r="W53" s="83"/>
      <c r="X53" s="84"/>
      <c r="Y53" s="84"/>
      <c r="Z53" s="85"/>
      <c r="AA53" s="82">
        <f>(((IF(W53="Cumple",100%,IF(W53="No Cumple",0%,IF(W53="No Aplica",0,0))))*2.5%))</f>
        <v>0</v>
      </c>
      <c r="AB53" s="82"/>
      <c r="AC53" s="82"/>
      <c r="AD53" s="83"/>
      <c r="AE53" s="84"/>
      <c r="AF53" s="84"/>
      <c r="AG53" s="85"/>
      <c r="AH53" s="82">
        <f>(((IF(AD53="Cumple",100%,IF(AD53="No Cumple",0%,IF(AD53="No Aplica",0,0))))*2.5%))</f>
        <v>0</v>
      </c>
      <c r="AI53" s="82"/>
      <c r="AJ53" s="82"/>
      <c r="AK53" s="83"/>
      <c r="AL53" s="84"/>
      <c r="AM53" s="84"/>
      <c r="AN53" s="85"/>
      <c r="AO53" s="86">
        <f>(((IF(AK53="Cumple",100%,IF(AK53="No Cumple",0%,IF(AK53="No Aplica",0,0))))*2.5%))</f>
        <v>0</v>
      </c>
      <c r="AP53" s="86"/>
      <c r="AQ53" s="86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XEZ53" s="4"/>
      <c r="XFA53" s="4"/>
    </row>
    <row r="54" spans="1:65 16380:16381" s="1" customFormat="1" ht="54" customHeight="1" x14ac:dyDescent="0.3">
      <c r="A54" s="202"/>
      <c r="B54" s="203"/>
      <c r="C54" s="204"/>
      <c r="D54" s="141" t="s">
        <v>82</v>
      </c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3"/>
      <c r="U54" s="184"/>
      <c r="V54" s="185"/>
      <c r="W54" s="83"/>
      <c r="X54" s="84"/>
      <c r="Y54" s="84"/>
      <c r="Z54" s="85"/>
      <c r="AA54" s="82">
        <f>(((IF(W54="Cumple",100%,IF(W54="No Cumple",0%,IF(W54="No Aplica",0,0))))*2.5%))</f>
        <v>0</v>
      </c>
      <c r="AB54" s="82"/>
      <c r="AC54" s="82"/>
      <c r="AD54" s="83"/>
      <c r="AE54" s="84"/>
      <c r="AF54" s="84"/>
      <c r="AG54" s="85"/>
      <c r="AH54" s="82">
        <f>(((IF(AD54="Cumple",100%,IF(AD54="No Cumple",0%,IF(AD54="No Aplica",0,0))))*2.5%))</f>
        <v>0</v>
      </c>
      <c r="AI54" s="82"/>
      <c r="AJ54" s="82"/>
      <c r="AK54" s="83"/>
      <c r="AL54" s="84"/>
      <c r="AM54" s="84"/>
      <c r="AN54" s="85"/>
      <c r="AO54" s="86">
        <f>(((IF(AK54="Cumple",100%,IF(AK54="No Cumple",0%,IF(AK54="No Aplica",0,0))))*2.5%))</f>
        <v>0</v>
      </c>
      <c r="AP54" s="86"/>
      <c r="AQ54" s="86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XEZ54" s="4"/>
      <c r="XFA54" s="4"/>
    </row>
    <row r="55" spans="1:65 16380:16381" ht="54" customHeight="1" x14ac:dyDescent="0.3">
      <c r="A55" s="208" t="s">
        <v>83</v>
      </c>
      <c r="B55" s="209"/>
      <c r="C55" s="210"/>
      <c r="D55" s="176" t="s">
        <v>84</v>
      </c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8">
        <v>0.1</v>
      </c>
      <c r="V55" s="179"/>
      <c r="W55" s="83"/>
      <c r="X55" s="84"/>
      <c r="Y55" s="84"/>
      <c r="Z55" s="85"/>
      <c r="AA55" s="86">
        <f>((IF(W55="Si",100%,IF(W55="No",0%,0)))*10%)</f>
        <v>0</v>
      </c>
      <c r="AB55" s="86"/>
      <c r="AC55" s="86"/>
      <c r="AD55" s="83"/>
      <c r="AE55" s="84"/>
      <c r="AF55" s="84"/>
      <c r="AG55" s="85"/>
      <c r="AH55" s="86">
        <f>((IF(AD55="Si",100%,IF(AD55="No",0%,0)))*10%)</f>
        <v>0</v>
      </c>
      <c r="AI55" s="86"/>
      <c r="AJ55" s="86"/>
      <c r="AK55" s="83"/>
      <c r="AL55" s="84"/>
      <c r="AM55" s="84"/>
      <c r="AN55" s="85"/>
      <c r="AO55" s="86">
        <f>((IF(AD55="Si",100%,IF(AD55="No",0%,0)))*10%)</f>
        <v>0</v>
      </c>
      <c r="AP55" s="86"/>
      <c r="AQ55" s="86"/>
    </row>
    <row r="56" spans="1:65 16380:16381" ht="54" customHeight="1" x14ac:dyDescent="0.3">
      <c r="A56" s="196" t="s">
        <v>85</v>
      </c>
      <c r="B56" s="197"/>
      <c r="C56" s="198"/>
      <c r="D56" s="177" t="s">
        <v>86</v>
      </c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211">
        <v>0.1</v>
      </c>
      <c r="V56" s="212"/>
      <c r="W56" s="83"/>
      <c r="X56" s="84"/>
      <c r="Y56" s="84"/>
      <c r="Z56" s="85"/>
      <c r="AA56" s="82">
        <f>(((IF(W56="Si",100%,IF(W56="No",0%,IF(W56="No Aplica",0,0))))*2.5%))</f>
        <v>0</v>
      </c>
      <c r="AB56" s="82"/>
      <c r="AC56" s="82"/>
      <c r="AD56" s="83"/>
      <c r="AE56" s="84"/>
      <c r="AF56" s="84"/>
      <c r="AG56" s="85"/>
      <c r="AH56" s="82">
        <f>(((IF(AD56="Si",100%,IF(AD56="No",0%,IF(AD56="No Aplica",0,0))))*2.5%))</f>
        <v>0</v>
      </c>
      <c r="AI56" s="82"/>
      <c r="AJ56" s="82"/>
      <c r="AK56" s="83"/>
      <c r="AL56" s="84"/>
      <c r="AM56" s="84"/>
      <c r="AN56" s="85"/>
      <c r="AO56" s="82">
        <f>(((IF(AK56="Si",100%,IF(AK56="No",0%,IF(AK56="No Aplica",0,0))))*2.5%))</f>
        <v>0</v>
      </c>
      <c r="AP56" s="82"/>
      <c r="AQ56" s="82"/>
    </row>
    <row r="57" spans="1:65 16380:16381" ht="54" customHeight="1" x14ac:dyDescent="0.3">
      <c r="A57" s="199"/>
      <c r="B57" s="200"/>
      <c r="C57" s="201"/>
      <c r="D57" s="177" t="s">
        <v>87</v>
      </c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213"/>
      <c r="V57" s="214"/>
      <c r="W57" s="83"/>
      <c r="X57" s="84"/>
      <c r="Y57" s="84"/>
      <c r="Z57" s="85"/>
      <c r="AA57" s="82">
        <f>(((IF(W57="Si",100%,IF(W57="No",0%,IF(W57="No Aplica",0,0))))*2.5%))</f>
        <v>0</v>
      </c>
      <c r="AB57" s="82"/>
      <c r="AC57" s="82"/>
      <c r="AD57" s="83"/>
      <c r="AE57" s="84"/>
      <c r="AF57" s="84"/>
      <c r="AG57" s="85"/>
      <c r="AH57" s="82">
        <f>(((IF(AD57="Si",100%,IF(AD57="No",0%,IF(AD57="No Aplica",0,0))))*2.5%))</f>
        <v>0</v>
      </c>
      <c r="AI57" s="82"/>
      <c r="AJ57" s="82"/>
      <c r="AK57" s="83"/>
      <c r="AL57" s="84"/>
      <c r="AM57" s="84"/>
      <c r="AN57" s="85"/>
      <c r="AO57" s="82">
        <f>(((IF(AK57="Si",100%,IF(AK57="No",0%,IF(AK57="No Aplica",0,0))))*2.5%))</f>
        <v>0</v>
      </c>
      <c r="AP57" s="82"/>
      <c r="AQ57" s="82"/>
    </row>
    <row r="58" spans="1:65 16380:16381" ht="54" customHeight="1" x14ac:dyDescent="0.3">
      <c r="A58" s="199"/>
      <c r="B58" s="200"/>
      <c r="C58" s="201"/>
      <c r="D58" s="177" t="s">
        <v>88</v>
      </c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213"/>
      <c r="V58" s="214"/>
      <c r="W58" s="83"/>
      <c r="X58" s="84"/>
      <c r="Y58" s="84"/>
      <c r="Z58" s="85"/>
      <c r="AA58" s="82">
        <f>(((IF(W58="Si",100%,IF(W58="No",0%,IF(W58="No Aplica",0,0))))*2.5%))</f>
        <v>0</v>
      </c>
      <c r="AB58" s="82"/>
      <c r="AC58" s="82"/>
      <c r="AD58" s="83"/>
      <c r="AE58" s="84"/>
      <c r="AF58" s="84"/>
      <c r="AG58" s="85"/>
      <c r="AH58" s="82">
        <f>(((IF(AD58="Si",100%,IF(AD58="No",0%,IF(AD58="No Aplica",0,0))))*2.5%))</f>
        <v>0</v>
      </c>
      <c r="AI58" s="82"/>
      <c r="AJ58" s="82"/>
      <c r="AK58" s="83"/>
      <c r="AL58" s="84"/>
      <c r="AM58" s="84"/>
      <c r="AN58" s="85"/>
      <c r="AO58" s="82">
        <f>(((IF(AK58="Si",100%,IF(AK58="No",0%,IF(AK58="No Aplica",0,0))))*2.5%))</f>
        <v>0</v>
      </c>
      <c r="AP58" s="82"/>
      <c r="AQ58" s="82"/>
    </row>
    <row r="59" spans="1:65 16380:16381" s="1" customFormat="1" ht="45" customHeight="1" x14ac:dyDescent="0.3">
      <c r="A59" s="202"/>
      <c r="B59" s="203"/>
      <c r="C59" s="204"/>
      <c r="D59" s="177" t="s">
        <v>89</v>
      </c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215"/>
      <c r="V59" s="216"/>
      <c r="W59" s="83"/>
      <c r="X59" s="84"/>
      <c r="Y59" s="84"/>
      <c r="Z59" s="85"/>
      <c r="AA59" s="82">
        <f>(((IF(W59="Si",100%,IF(W59="No",0%,IF(W59="No Aplica",0,0))))*2.5%))</f>
        <v>0</v>
      </c>
      <c r="AB59" s="82"/>
      <c r="AC59" s="82"/>
      <c r="AD59" s="83"/>
      <c r="AE59" s="84"/>
      <c r="AF59" s="84"/>
      <c r="AG59" s="85"/>
      <c r="AH59" s="82">
        <f>(((IF(AD59="Si",100%,IF(AD59="No",0%,IF(AD59="No Aplica",0,0))))*2.5%))</f>
        <v>0</v>
      </c>
      <c r="AI59" s="82"/>
      <c r="AJ59" s="82"/>
      <c r="AK59" s="83"/>
      <c r="AL59" s="84"/>
      <c r="AM59" s="84"/>
      <c r="AN59" s="85"/>
      <c r="AO59" s="82">
        <f>(((IF(AK59="Si",100%,IF(AK59="No",0%,IF(AK59="No Aplica",0,0))))*2.5%))</f>
        <v>0</v>
      </c>
      <c r="AP59" s="82"/>
      <c r="AQ59" s="82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XEZ59" s="4"/>
      <c r="XFA59" s="4"/>
    </row>
    <row r="60" spans="1:65 16380:16381" s="1" customFormat="1" ht="61.5" customHeight="1" x14ac:dyDescent="0.3">
      <c r="A60" s="193" t="s">
        <v>90</v>
      </c>
      <c r="B60" s="193"/>
      <c r="C60" s="193"/>
      <c r="D60" s="194" t="s">
        <v>91</v>
      </c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5">
        <v>0.2</v>
      </c>
      <c r="V60" s="195"/>
      <c r="W60" s="83"/>
      <c r="X60" s="84"/>
      <c r="Y60" s="84"/>
      <c r="Z60" s="85"/>
      <c r="AA60" s="86">
        <f>(((IF(W60="Bueno",100%,IF(W60="Aceptable",70%,IF(W60="Deficiente",0%,0))))))*0.2</f>
        <v>0</v>
      </c>
      <c r="AB60" s="86"/>
      <c r="AC60" s="86"/>
      <c r="AD60" s="83"/>
      <c r="AE60" s="84"/>
      <c r="AF60" s="84"/>
      <c r="AG60" s="85"/>
      <c r="AH60" s="86">
        <f>(((IF(AD60="Bueno",100%,IF(AD60="Aceptable",70%,IF(AD60="Deficiente",0%,0))))))*0.2</f>
        <v>0</v>
      </c>
      <c r="AI60" s="86"/>
      <c r="AJ60" s="86"/>
      <c r="AK60" s="83"/>
      <c r="AL60" s="84"/>
      <c r="AM60" s="84"/>
      <c r="AN60" s="85"/>
      <c r="AO60" s="86">
        <f>(((IF(AK60="Bueno",100%,IF(AK60="Aceptable",70%,IF(AK60="Deficiente",0%,0))))))*0.2</f>
        <v>0</v>
      </c>
      <c r="AP60" s="86"/>
      <c r="AQ60" s="86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XEZ60" s="4"/>
      <c r="XFA60" s="4"/>
    </row>
    <row r="61" spans="1:65 16380:16381" s="1" customFormat="1" ht="19.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98" t="s">
        <v>92</v>
      </c>
      <c r="X61" s="98"/>
      <c r="Y61" s="98"/>
      <c r="Z61" s="98"/>
      <c r="AA61" s="189">
        <f>SUM(AA43:AC60) +
IF(W49="No Aplica",7.5%, 0) +
IF(W50="No Aplica",7.5%, 0) +
IF(W51="No Aplica",2.5%, 0) +
IF(W52="No Aplica",2.5%, 0) +
IF(W53="No Aplica",2.5%, 0) +
IF(W54="No Aplica",2.5%, 0) +
IF(W56="No Aplica", 2.5%, 0) +
IF(W57="No Aplica", 2.5%, 0) +
IF(W58="No Aplica", 2.5%, 0) +
IF(W59="No Aplica", 2.5%, 0)</f>
        <v>0</v>
      </c>
      <c r="AB61" s="189"/>
      <c r="AC61" s="189"/>
      <c r="AD61" s="98" t="s">
        <v>93</v>
      </c>
      <c r="AE61" s="98"/>
      <c r="AF61" s="98"/>
      <c r="AG61" s="98"/>
      <c r="AH61" s="189">
        <f>SUM(AH43:AJ60) +
IF(AD49="No Aplica",7.5%, 0) +
IF(AD50="No Aplica",7.5%, 0) +
IF(AD51="No Aplica",2.5%, 0) +
IF(AD52="No Aplica",2.5%, 0) +
IF(AD53="No Aplica",2.5%, 0) +
IF(AD54="No Aplica",2.5%, 0) +
IF(AD56="No Aplica", 2.5%, 0) +
IF(AD57="No Aplica", 2.5%, 0) +
IF(AD58="No Aplica", 2.5%, 0) +
IF(AD59="No Aplica", 2.5%, 0)</f>
        <v>0</v>
      </c>
      <c r="AI61" s="189"/>
      <c r="AJ61" s="189"/>
      <c r="AK61" s="98" t="s">
        <v>94</v>
      </c>
      <c r="AL61" s="98"/>
      <c r="AM61" s="98"/>
      <c r="AN61" s="98"/>
      <c r="AO61" s="100">
        <f>SUM(AO43:AQ60) +
IF(AK49="No Aplica",7.5%, 0) +
IF(AK50="No Aplica",7.5%, 0) +
IF(AK51="No Aplica",2.5%, 0) +
IF(AK52="No Aplica",2.5%, 0) +
IF(AK53="No Aplica",2.5%, 0) +
IF(AK54="No Aplica",2.5%, 0) +
IF(AK56="No Aplica", 2.5%, 0) +
IF(AK57="No Aplica", 2.5%, 0) +
IF(AK58="No Aplica", 2.5%, 0) +
IF(AK59="No Aplica", 2.5%, 0)</f>
        <v>0</v>
      </c>
      <c r="AP61" s="101"/>
      <c r="AQ61" s="101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XEZ61" s="4"/>
      <c r="XFA61" s="4"/>
    </row>
    <row r="62" spans="1:65 16380:16381" s="1" customFormat="1" ht="18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99"/>
      <c r="X62" s="99"/>
      <c r="Y62" s="99"/>
      <c r="Z62" s="99"/>
      <c r="AA62" s="190"/>
      <c r="AB62" s="190"/>
      <c r="AC62" s="190"/>
      <c r="AD62" s="99"/>
      <c r="AE62" s="99"/>
      <c r="AF62" s="99"/>
      <c r="AG62" s="99"/>
      <c r="AH62" s="190"/>
      <c r="AI62" s="190"/>
      <c r="AJ62" s="190"/>
      <c r="AK62" s="99"/>
      <c r="AL62" s="99"/>
      <c r="AM62" s="99"/>
      <c r="AN62" s="99"/>
      <c r="AO62" s="102"/>
      <c r="AP62" s="102"/>
      <c r="AQ62" s="102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XEZ62" s="4"/>
      <c r="XFA62" s="4"/>
    </row>
    <row r="63" spans="1:65 16380:16381" s="1" customForma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XEZ63" s="4"/>
      <c r="XFA63" s="4"/>
    </row>
    <row r="64" spans="1:65 16380:16381" s="1" customFormat="1" ht="31.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186" t="s">
        <v>95</v>
      </c>
      <c r="X64" s="186"/>
      <c r="Y64" s="186"/>
      <c r="Z64" s="186"/>
      <c r="AA64" s="187">
        <f>+AA51+AA52+AA53+AA54+AA55+AA56+AA57+AA58+AA59</f>
        <v>0</v>
      </c>
      <c r="AB64" s="187"/>
      <c r="AC64" s="188"/>
      <c r="AD64" s="103" t="s">
        <v>95</v>
      </c>
      <c r="AE64" s="104"/>
      <c r="AF64" s="104"/>
      <c r="AG64" s="104"/>
      <c r="AH64" s="105">
        <f>+AH51+AH52+AH53+AH54+AH55+AH56+AH57+AH58+AH59</f>
        <v>0</v>
      </c>
      <c r="AI64" s="105"/>
      <c r="AJ64" s="106"/>
      <c r="AK64" s="103" t="s">
        <v>95</v>
      </c>
      <c r="AL64" s="104"/>
      <c r="AM64" s="104"/>
      <c r="AN64" s="104"/>
      <c r="AO64" s="105">
        <f>+AO51+AO52+AO53+AO54+AO55+AO56+AO57+AO58+AO59</f>
        <v>0</v>
      </c>
      <c r="AP64" s="105"/>
      <c r="AQ64" s="106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XEZ64" s="4"/>
      <c r="XFA64" s="4"/>
    </row>
    <row r="65" spans="1:56 16380:16381" s="1" customFormat="1" ht="14.2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XEZ65" s="4"/>
      <c r="XFA65" s="4"/>
    </row>
    <row r="66" spans="1:56 16380:16381" s="1" customForma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XEZ66" s="4"/>
      <c r="XFA66" s="4"/>
    </row>
    <row r="67" spans="1:56 16380:16381" s="1" customFormat="1" ht="18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111" t="s">
        <v>95</v>
      </c>
      <c r="V67" s="111"/>
      <c r="W67" s="111"/>
      <c r="X67" s="111"/>
      <c r="Y67" s="111"/>
      <c r="Z67" s="111"/>
      <c r="AA67" s="111"/>
      <c r="AB67" s="111"/>
      <c r="AC67" s="50"/>
      <c r="AD67" s="50"/>
      <c r="AE67" s="50"/>
      <c r="AF67" s="4"/>
      <c r="AG67" s="107" t="s">
        <v>63</v>
      </c>
      <c r="AH67" s="108"/>
      <c r="AI67" s="108"/>
      <c r="AJ67" s="108"/>
      <c r="AK67" s="108"/>
      <c r="AL67" s="108"/>
      <c r="AM67" s="108"/>
      <c r="AN67" s="108"/>
      <c r="AO67" s="108"/>
      <c r="AP67" s="108"/>
      <c r="AQ67" s="109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XEZ67" s="4"/>
      <c r="XFA67" s="4"/>
    </row>
    <row r="68" spans="1:56 16380:16381" s="1" customFormat="1" ht="15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95" t="s">
        <v>96</v>
      </c>
      <c r="V68" s="96"/>
      <c r="W68" s="96"/>
      <c r="X68" s="97"/>
      <c r="Y68" s="118" t="s">
        <v>97</v>
      </c>
      <c r="Z68" s="118"/>
      <c r="AA68" s="118"/>
      <c r="AB68" s="118"/>
      <c r="AC68" s="5"/>
      <c r="AD68" s="5"/>
      <c r="AE68" s="5"/>
      <c r="AF68" s="4"/>
      <c r="AG68" s="95" t="s">
        <v>96</v>
      </c>
      <c r="AH68" s="96"/>
      <c r="AI68" s="96"/>
      <c r="AJ68" s="97"/>
      <c r="AK68" s="119" t="s">
        <v>98</v>
      </c>
      <c r="AL68" s="120"/>
      <c r="AM68" s="121"/>
      <c r="AN68" s="122" t="s">
        <v>97</v>
      </c>
      <c r="AO68" s="123"/>
      <c r="AP68" s="123"/>
      <c r="AQ68" s="12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XEZ68" s="4"/>
      <c r="XFA68" s="4"/>
    </row>
    <row r="69" spans="1:56 16380:16381" s="1" customForma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110" t="s">
        <v>99</v>
      </c>
      <c r="V69" s="110"/>
      <c r="W69" s="110"/>
      <c r="X69" s="110"/>
      <c r="Y69" s="110" t="s">
        <v>100</v>
      </c>
      <c r="Z69" s="110"/>
      <c r="AA69" s="110"/>
      <c r="AB69" s="110"/>
      <c r="AC69" s="51"/>
      <c r="AD69" s="51"/>
      <c r="AE69" s="51"/>
      <c r="AF69" s="4"/>
      <c r="AG69" s="112" t="s">
        <v>101</v>
      </c>
      <c r="AH69" s="113"/>
      <c r="AI69" s="113"/>
      <c r="AJ69" s="114"/>
      <c r="AK69" s="115" t="s">
        <v>102</v>
      </c>
      <c r="AL69" s="116"/>
      <c r="AM69" s="117"/>
      <c r="AN69" s="112" t="s">
        <v>103</v>
      </c>
      <c r="AO69" s="113"/>
      <c r="AP69" s="113"/>
      <c r="AQ69" s="11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XEZ69" s="4"/>
      <c r="XFA69" s="4"/>
    </row>
    <row r="70" spans="1:56 16380:16381" s="1" customFormat="1" ht="15.5" thickBot="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XEZ70" s="4"/>
      <c r="XFA70" s="4"/>
    </row>
    <row r="71" spans="1:56 16380:16381" s="1" customFormat="1" ht="15.5" thickBot="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132" t="s">
        <v>104</v>
      </c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XEZ71" s="4"/>
      <c r="XFA71" s="4"/>
    </row>
    <row r="72" spans="1:56 16380:16381" s="1" customFormat="1" ht="1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128" t="s">
        <v>105</v>
      </c>
      <c r="L72" s="129"/>
      <c r="M72" s="12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90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XEZ72" s="4"/>
      <c r="XFA72" s="4"/>
    </row>
    <row r="73" spans="1:56 16380:16381" s="1" customFormat="1" ht="1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130" t="s">
        <v>106</v>
      </c>
      <c r="L73" s="131"/>
      <c r="M73" s="13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2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XEZ73" s="4"/>
      <c r="XFA73" s="4"/>
    </row>
    <row r="74" spans="1:56 16380:16381" s="1" customFormat="1" ht="15.75" customHeight="1" thickBot="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87" t="s">
        <v>107</v>
      </c>
      <c r="L74" s="88"/>
      <c r="M74" s="88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XEZ74" s="4"/>
      <c r="XFA74" s="4"/>
    </row>
    <row r="75" spans="1:56 16380:16381" s="1" customForma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XEZ75" s="4"/>
      <c r="XFA75" s="4"/>
    </row>
    <row r="76" spans="1:56 16380:16381" s="1" customForma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XEZ76" s="4"/>
      <c r="XFA76" s="4"/>
    </row>
    <row r="77" spans="1:56 16380:16381" s="1" customFormat="1" ht="14.5" thickBo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XEZ77" s="4"/>
      <c r="XFA77" s="4"/>
    </row>
    <row r="78" spans="1:56 16380:16381" s="1" customFormat="1" ht="15.5" thickBo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132" t="s">
        <v>108</v>
      </c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XEZ78" s="4"/>
      <c r="XFA78" s="4"/>
    </row>
    <row r="79" spans="1:56 16380:16381" s="1" customFormat="1" hidden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128" t="s">
        <v>183</v>
      </c>
      <c r="L79" s="129"/>
      <c r="M79" s="12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90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XEZ79" s="4"/>
      <c r="XFA79" s="4"/>
    </row>
    <row r="80" spans="1:56 16380:16381" s="1" customFormat="1" hidden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130" t="s">
        <v>184</v>
      </c>
      <c r="L80" s="131"/>
      <c r="M80" s="13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2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XEZ80" s="4"/>
      <c r="XFA80" s="4"/>
    </row>
    <row r="81" spans="1:56 16379:16384" s="1" customFormat="1" ht="14.5" hidden="1" thickBot="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87" t="s">
        <v>185</v>
      </c>
      <c r="L81" s="88"/>
      <c r="M81" s="88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XEZ81" s="4"/>
      <c r="XFA81" s="4"/>
    </row>
    <row r="82" spans="1:56 16379:16384" s="1" customFormat="1" hidden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XEZ82" s="4"/>
      <c r="XFA82" s="4"/>
    </row>
    <row r="83" spans="1:56 16379:16384" s="1" customFormat="1" hidden="1" x14ac:dyDescent="0.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XEZ83" s="4"/>
      <c r="XFA83" s="4"/>
    </row>
    <row r="84" spans="1:56 16379:16384" s="1" customFormat="1" hidden="1" x14ac:dyDescent="0.3"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XEZ84" s="4"/>
      <c r="XFA84" s="4"/>
      <c r="XFD84" s="4"/>
    </row>
    <row r="85" spans="1:56 16379:16384" hidden="1" x14ac:dyDescent="0.3">
      <c r="XEY85" s="1"/>
    </row>
    <row r="86" spans="1:56 16379:16384" x14ac:dyDescent="0.3">
      <c r="K86" s="125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7"/>
    </row>
    <row r="87" spans="1:56 16379:16384" x14ac:dyDescent="0.3">
      <c r="K87" s="125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7"/>
    </row>
    <row r="88" spans="1:56 16379:16384" x14ac:dyDescent="0.3">
      <c r="K88" s="125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7"/>
    </row>
    <row r="89" spans="1:56 16379:16384" x14ac:dyDescent="0.3"/>
    <row r="90" spans="1:56 16379:16384" x14ac:dyDescent="0.3"/>
    <row r="91" spans="1:56 16379:16384" x14ac:dyDescent="0.3"/>
    <row r="92" spans="1:56 16379:16384" x14ac:dyDescent="0.3"/>
    <row r="93" spans="1:56 16379:16384" x14ac:dyDescent="0.3"/>
    <row r="94" spans="1:56 16379:16384" x14ac:dyDescent="0.3"/>
    <row r="95" spans="1:56 16379:16384" x14ac:dyDescent="0.3"/>
    <row r="96" spans="1:56 16379:16384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</sheetData>
  <sheetProtection algorithmName="SHA-512" hashValue="uclAWzV/HEuTTpxyhnDp3TycgEzJjuSjS8IhAFGjbV7B+2ToiHdANEkX8eKE+XlEBZGOyJ3McHMR02pPC+/E5g==" saltValue="jp89o67H3jymUO2YPGUW1g==" spinCount="100000" sheet="1" objects="1" scenarios="1"/>
  <mergeCells count="283">
    <mergeCell ref="AC6:AH6"/>
    <mergeCell ref="AI6:AJ6"/>
    <mergeCell ref="AK6:AM6"/>
    <mergeCell ref="G7:J7"/>
    <mergeCell ref="K7:O7"/>
    <mergeCell ref="P7:R7"/>
    <mergeCell ref="S7:Y7"/>
    <mergeCell ref="Z7:AB7"/>
    <mergeCell ref="AC7:AH7"/>
    <mergeCell ref="AI7:AJ7"/>
    <mergeCell ref="AK7:AM7"/>
    <mergeCell ref="I25:N25"/>
    <mergeCell ref="AJ27:AK27"/>
    <mergeCell ref="G8:J9"/>
    <mergeCell ref="L10:AM10"/>
    <mergeCell ref="H10:K10"/>
    <mergeCell ref="K8:AG9"/>
    <mergeCell ref="AH8:AH9"/>
    <mergeCell ref="AI8:AM9"/>
    <mergeCell ref="AF15:AH15"/>
    <mergeCell ref="AF16:AH16"/>
    <mergeCell ref="AF17:AH17"/>
    <mergeCell ref="AF18:AH18"/>
    <mergeCell ref="AF19:AH19"/>
    <mergeCell ref="AF20:AH20"/>
    <mergeCell ref="AI15:AK15"/>
    <mergeCell ref="AI16:AK16"/>
    <mergeCell ref="AI17:AK17"/>
    <mergeCell ref="AI18:AK18"/>
    <mergeCell ref="AI19:AK19"/>
    <mergeCell ref="AI20:AK20"/>
    <mergeCell ref="F21:H21"/>
    <mergeCell ref="I21:AE21"/>
    <mergeCell ref="AF21:AH21"/>
    <mergeCell ref="AI21:AK21"/>
    <mergeCell ref="AH1:AK1"/>
    <mergeCell ref="AH2:AK2"/>
    <mergeCell ref="AH3:AK3"/>
    <mergeCell ref="M1:AG3"/>
    <mergeCell ref="I1:L3"/>
    <mergeCell ref="AL15:AN15"/>
    <mergeCell ref="AL16:AN16"/>
    <mergeCell ref="AL17:AN17"/>
    <mergeCell ref="AL18:AN18"/>
    <mergeCell ref="P5:R5"/>
    <mergeCell ref="K5:O5"/>
    <mergeCell ref="G5:J5"/>
    <mergeCell ref="AC5:AH5"/>
    <mergeCell ref="Z5:AB5"/>
    <mergeCell ref="S5:Y5"/>
    <mergeCell ref="AI5:AJ5"/>
    <mergeCell ref="AK5:AM5"/>
    <mergeCell ref="G6:J6"/>
    <mergeCell ref="K6:O6"/>
    <mergeCell ref="P6:R6"/>
    <mergeCell ref="S6:Y6"/>
    <mergeCell ref="Z6:AB6"/>
    <mergeCell ref="F13:H14"/>
    <mergeCell ref="I13:AE14"/>
    <mergeCell ref="AK64:AN64"/>
    <mergeCell ref="AO64:AQ64"/>
    <mergeCell ref="F12:AN12"/>
    <mergeCell ref="AF13:AN13"/>
    <mergeCell ref="AF14:AH14"/>
    <mergeCell ref="AI14:AK14"/>
    <mergeCell ref="AL14:AN14"/>
    <mergeCell ref="F18:H18"/>
    <mergeCell ref="F19:H19"/>
    <mergeCell ref="F20:H20"/>
    <mergeCell ref="I15:AE15"/>
    <mergeCell ref="I16:AE16"/>
    <mergeCell ref="I17:AE17"/>
    <mergeCell ref="I18:AE18"/>
    <mergeCell ref="I19:AE19"/>
    <mergeCell ref="I20:AE20"/>
    <mergeCell ref="AL19:AN19"/>
    <mergeCell ref="AL20:AN20"/>
    <mergeCell ref="I23:AK23"/>
    <mergeCell ref="I26:N27"/>
    <mergeCell ref="O26:AI26"/>
    <mergeCell ref="O27:AI27"/>
    <mergeCell ref="O25:AK25"/>
    <mergeCell ref="AJ26:AK26"/>
    <mergeCell ref="AO49:AQ50"/>
    <mergeCell ref="AK51:AN51"/>
    <mergeCell ref="AO51:AQ51"/>
    <mergeCell ref="AK55:AN55"/>
    <mergeCell ref="AO55:AQ55"/>
    <mergeCell ref="AD51:AG51"/>
    <mergeCell ref="AH51:AJ51"/>
    <mergeCell ref="AD55:AG55"/>
    <mergeCell ref="AH55:AJ55"/>
    <mergeCell ref="AO54:AQ54"/>
    <mergeCell ref="AD50:AG50"/>
    <mergeCell ref="AD49:AG49"/>
    <mergeCell ref="AK49:AN49"/>
    <mergeCell ref="AK50:AN50"/>
    <mergeCell ref="AD52:AG52"/>
    <mergeCell ref="AH52:AJ52"/>
    <mergeCell ref="AK52:AN52"/>
    <mergeCell ref="AO52:AQ52"/>
    <mergeCell ref="AH47:AJ48"/>
    <mergeCell ref="AH49:AJ50"/>
    <mergeCell ref="AK46:AN46"/>
    <mergeCell ref="AK47:AN48"/>
    <mergeCell ref="O35:AI35"/>
    <mergeCell ref="O36:AI36"/>
    <mergeCell ref="O37:AI37"/>
    <mergeCell ref="O38:AI38"/>
    <mergeCell ref="W42:Z42"/>
    <mergeCell ref="U43:V46"/>
    <mergeCell ref="AA49:AC50"/>
    <mergeCell ref="AA47:AC48"/>
    <mergeCell ref="AK41:AQ41"/>
    <mergeCell ref="AK42:AN42"/>
    <mergeCell ref="AO42:AQ42"/>
    <mergeCell ref="AK43:AN43"/>
    <mergeCell ref="AO43:AQ46"/>
    <mergeCell ref="AK44:AN44"/>
    <mergeCell ref="AK45:AN45"/>
    <mergeCell ref="AO47:AQ48"/>
    <mergeCell ref="D46:T46"/>
    <mergeCell ref="W44:Z44"/>
    <mergeCell ref="W45:Z45"/>
    <mergeCell ref="W43:Z43"/>
    <mergeCell ref="O29:AI29"/>
    <mergeCell ref="O30:AI30"/>
    <mergeCell ref="O31:AI31"/>
    <mergeCell ref="AJ28:AK28"/>
    <mergeCell ref="AJ29:AK29"/>
    <mergeCell ref="AJ30:AK30"/>
    <mergeCell ref="AJ31:AK31"/>
    <mergeCell ref="AJ32:AK32"/>
    <mergeCell ref="A41:C42"/>
    <mergeCell ref="O32:AI32"/>
    <mergeCell ref="O33:AI33"/>
    <mergeCell ref="O34:AI34"/>
    <mergeCell ref="AJ36:AK36"/>
    <mergeCell ref="AJ37:AK37"/>
    <mergeCell ref="AJ38:AK38"/>
    <mergeCell ref="AJ34:AK34"/>
    <mergeCell ref="AJ35:AK35"/>
    <mergeCell ref="AA42:AC42"/>
    <mergeCell ref="W41:AC41"/>
    <mergeCell ref="D41:T42"/>
    <mergeCell ref="U41:V42"/>
    <mergeCell ref="A40:AQ40"/>
    <mergeCell ref="AA43:AC46"/>
    <mergeCell ref="A43:C46"/>
    <mergeCell ref="W46:Z46"/>
    <mergeCell ref="D43:T43"/>
    <mergeCell ref="D45:T45"/>
    <mergeCell ref="A47:C48"/>
    <mergeCell ref="D47:T48"/>
    <mergeCell ref="W47:Z48"/>
    <mergeCell ref="U47:V48"/>
    <mergeCell ref="A49:C50"/>
    <mergeCell ref="U49:V50"/>
    <mergeCell ref="A60:C60"/>
    <mergeCell ref="D60:T60"/>
    <mergeCell ref="U60:V60"/>
    <mergeCell ref="W60:Z60"/>
    <mergeCell ref="A51:C54"/>
    <mergeCell ref="D50:T50"/>
    <mergeCell ref="W50:Z50"/>
    <mergeCell ref="D49:T49"/>
    <mergeCell ref="W49:Z49"/>
    <mergeCell ref="D52:T52"/>
    <mergeCell ref="D53:T53"/>
    <mergeCell ref="W52:Z52"/>
    <mergeCell ref="W53:Z53"/>
    <mergeCell ref="A55:C55"/>
    <mergeCell ref="A56:C59"/>
    <mergeCell ref="D56:T56"/>
    <mergeCell ref="D57:T57"/>
    <mergeCell ref="D58:T58"/>
    <mergeCell ref="W56:Z56"/>
    <mergeCell ref="W57:Z57"/>
    <mergeCell ref="W58:Z58"/>
    <mergeCell ref="U56:V59"/>
    <mergeCell ref="K72:M72"/>
    <mergeCell ref="K73:M73"/>
    <mergeCell ref="D51:T51"/>
    <mergeCell ref="W51:Z51"/>
    <mergeCell ref="AA55:AC55"/>
    <mergeCell ref="D59:T59"/>
    <mergeCell ref="W59:Z59"/>
    <mergeCell ref="D55:T55"/>
    <mergeCell ref="U55:V55"/>
    <mergeCell ref="W55:Z55"/>
    <mergeCell ref="U51:V54"/>
    <mergeCell ref="Y69:AB69"/>
    <mergeCell ref="W64:Z64"/>
    <mergeCell ref="AA64:AC64"/>
    <mergeCell ref="K71:AJ71"/>
    <mergeCell ref="AA61:AC62"/>
    <mergeCell ref="AA60:AC60"/>
    <mergeCell ref="AD60:AG60"/>
    <mergeCell ref="AH60:AJ60"/>
    <mergeCell ref="AH61:AJ62"/>
    <mergeCell ref="AD61:AG62"/>
    <mergeCell ref="W61:Z62"/>
    <mergeCell ref="AG68:AJ68"/>
    <mergeCell ref="AA52:AC52"/>
    <mergeCell ref="AL21:AN21"/>
    <mergeCell ref="F15:H15"/>
    <mergeCell ref="F16:H16"/>
    <mergeCell ref="F17:H17"/>
    <mergeCell ref="D54:T54"/>
    <mergeCell ref="W54:Z54"/>
    <mergeCell ref="AA54:AC54"/>
    <mergeCell ref="AD54:AG54"/>
    <mergeCell ref="AH54:AJ54"/>
    <mergeCell ref="AK54:AN54"/>
    <mergeCell ref="AD47:AG48"/>
    <mergeCell ref="AD41:AJ41"/>
    <mergeCell ref="AD42:AG42"/>
    <mergeCell ref="AH42:AJ42"/>
    <mergeCell ref="AD43:AG43"/>
    <mergeCell ref="AH43:AJ46"/>
    <mergeCell ref="AD44:AG44"/>
    <mergeCell ref="AD45:AG45"/>
    <mergeCell ref="AD46:AG46"/>
    <mergeCell ref="I28:N38"/>
    <mergeCell ref="AA51:AC51"/>
    <mergeCell ref="O28:AI28"/>
    <mergeCell ref="AJ33:AK33"/>
    <mergeCell ref="D44:T44"/>
    <mergeCell ref="K88:AJ88"/>
    <mergeCell ref="K79:M79"/>
    <mergeCell ref="N79:AJ79"/>
    <mergeCell ref="K80:M80"/>
    <mergeCell ref="N80:AJ80"/>
    <mergeCell ref="K81:M81"/>
    <mergeCell ref="N81:AJ81"/>
    <mergeCell ref="K86:AJ86"/>
    <mergeCell ref="K78:AJ78"/>
    <mergeCell ref="K87:AJ87"/>
    <mergeCell ref="K74:M74"/>
    <mergeCell ref="N72:AJ72"/>
    <mergeCell ref="N73:AJ73"/>
    <mergeCell ref="N74:AJ74"/>
    <mergeCell ref="U68:X68"/>
    <mergeCell ref="AK59:AN59"/>
    <mergeCell ref="AO59:AQ59"/>
    <mergeCell ref="AK60:AN60"/>
    <mergeCell ref="AO60:AQ60"/>
    <mergeCell ref="AK61:AN62"/>
    <mergeCell ref="AO61:AQ62"/>
    <mergeCell ref="AD59:AG59"/>
    <mergeCell ref="AH59:AJ59"/>
    <mergeCell ref="AD64:AG64"/>
    <mergeCell ref="AH64:AJ64"/>
    <mergeCell ref="AG67:AQ67"/>
    <mergeCell ref="U69:X69"/>
    <mergeCell ref="U67:AB67"/>
    <mergeCell ref="AG69:AJ69"/>
    <mergeCell ref="AK69:AM69"/>
    <mergeCell ref="AN69:AQ69"/>
    <mergeCell ref="Y68:AB68"/>
    <mergeCell ref="AK68:AM68"/>
    <mergeCell ref="AN68:AQ68"/>
    <mergeCell ref="AA59:AC59"/>
    <mergeCell ref="AA53:AC53"/>
    <mergeCell ref="AD53:AG53"/>
    <mergeCell ref="AH53:AJ53"/>
    <mergeCell ref="AK53:AN53"/>
    <mergeCell ref="AO53:AQ53"/>
    <mergeCell ref="AA58:AC58"/>
    <mergeCell ref="AD58:AG58"/>
    <mergeCell ref="AH58:AJ58"/>
    <mergeCell ref="AK58:AN58"/>
    <mergeCell ref="AO58:AQ58"/>
    <mergeCell ref="AO57:AQ57"/>
    <mergeCell ref="AA56:AC56"/>
    <mergeCell ref="AD56:AG56"/>
    <mergeCell ref="AH56:AJ56"/>
    <mergeCell ref="AK56:AN56"/>
    <mergeCell ref="AO56:AQ56"/>
    <mergeCell ref="AA57:AC57"/>
    <mergeCell ref="AD57:AG57"/>
    <mergeCell ref="AH57:AJ57"/>
    <mergeCell ref="AK57:AN57"/>
  </mergeCells>
  <conditionalFormatting sqref="A61:V62">
    <cfRule type="colorScale" priority="30">
      <colorScale>
        <cfvo type="min"/>
        <cfvo type="max"/>
        <color rgb="FFFF7128"/>
        <color rgb="FFFFEF9C"/>
      </colorScale>
    </cfRule>
  </conditionalFormatting>
  <conditionalFormatting sqref="W61:Z62">
    <cfRule type="colorScale" priority="15">
      <colorScale>
        <cfvo type="min"/>
        <cfvo type="max"/>
        <color rgb="FFFF7128"/>
        <color rgb="FFFFEF9C"/>
      </colorScale>
    </cfRule>
  </conditionalFormatting>
  <conditionalFormatting sqref="AA64">
    <cfRule type="cellIs" dxfId="20" priority="23" operator="greaterThanOrEqual">
      <formula>0.12</formula>
    </cfRule>
    <cfRule type="cellIs" dxfId="19" priority="24" operator="lessThanOrEqual">
      <formula>0.11</formula>
    </cfRule>
  </conditionalFormatting>
  <conditionalFormatting sqref="AA61:AC62">
    <cfRule type="cellIs" dxfId="18" priority="27" operator="lessThanOrEqual">
      <formula>0.63</formula>
    </cfRule>
    <cfRule type="cellIs" dxfId="17" priority="28" operator="between">
      <formula>0.63</formula>
      <formula>0.89</formula>
    </cfRule>
    <cfRule type="cellIs" dxfId="16" priority="29" operator="greaterThanOrEqual">
      <formula>0.9</formula>
    </cfRule>
  </conditionalFormatting>
  <conditionalFormatting sqref="AD61:AG62">
    <cfRule type="colorScale" priority="16">
      <colorScale>
        <cfvo type="min"/>
        <cfvo type="max"/>
        <color rgb="FFFF7128"/>
        <color rgb="FFFFEF9C"/>
      </colorScale>
    </cfRule>
  </conditionalFormatting>
  <conditionalFormatting sqref="AH64">
    <cfRule type="cellIs" dxfId="15" priority="9" operator="greaterThanOrEqual">
      <formula>0.12</formula>
    </cfRule>
    <cfRule type="cellIs" dxfId="14" priority="10" operator="lessThanOrEqual">
      <formula>0.11</formula>
    </cfRule>
  </conditionalFormatting>
  <conditionalFormatting sqref="AH61:AJ62">
    <cfRule type="cellIs" dxfId="13" priority="17" operator="lessThanOrEqual">
      <formula>0.63</formula>
    </cfRule>
    <cfRule type="cellIs" dxfId="12" priority="18" operator="between">
      <formula>0.63</formula>
      <formula>0.89</formula>
    </cfRule>
    <cfRule type="cellIs" dxfId="11" priority="19" operator="greaterThanOrEqual">
      <formula>0.9</formula>
    </cfRule>
  </conditionalFormatting>
  <conditionalFormatting sqref="AK61:AN62">
    <cfRule type="colorScale" priority="11">
      <colorScale>
        <cfvo type="min"/>
        <cfvo type="max"/>
        <color rgb="FFFF7128"/>
        <color rgb="FFFFEF9C"/>
      </colorScale>
    </cfRule>
  </conditionalFormatting>
  <conditionalFormatting sqref="AO64">
    <cfRule type="cellIs" dxfId="10" priority="4" operator="greaterThanOrEqual">
      <formula>0.12</formula>
    </cfRule>
    <cfRule type="cellIs" dxfId="9" priority="5" operator="lessThanOrEqual">
      <formula>0.11</formula>
    </cfRule>
  </conditionalFormatting>
  <conditionalFormatting sqref="AO61:AQ62">
    <cfRule type="cellIs" dxfId="8" priority="12" operator="lessThanOrEqual">
      <formula>0.63</formula>
    </cfRule>
    <cfRule type="cellIs" dxfId="7" priority="13" operator="between">
      <formula>0.63</formula>
      <formula>0.89</formula>
    </cfRule>
    <cfRule type="cellIs" dxfId="6" priority="14" operator="greaterThanOrEqual">
      <formula>0.9</formula>
    </cfRule>
  </conditionalFormatting>
  <dataValidations count="7">
    <dataValidation type="list" allowBlank="1" showInputMessage="1" showErrorMessage="1" sqref="WQX1:WQX4 W47 AD47 AK47" xr:uid="{F13F378A-3638-44F1-8F7D-5A4363800300}">
      <formula1>$WQX$2:$WQX$4</formula1>
    </dataValidation>
    <dataValidation type="list" allowBlank="1" showInputMessage="1" showErrorMessage="1" sqref="W43:Z43 AD43:AG43 AK43:AN43" xr:uid="{2EAA7B77-91F5-4238-A0DD-0BBAE365A9FD}">
      <formula1>Escala3</formula1>
    </dataValidation>
    <dataValidation type="list" allowBlank="1" showInputMessage="1" showErrorMessage="1" sqref="W44:Z46 W60:Z60 AK44:AN46 AD44:AG46 AD60:AG60 AK60:AN60" xr:uid="{94AD436F-31F4-47AC-9993-54C177514569}">
      <formula1>Escala1</formula1>
    </dataValidation>
    <dataValidation type="list" allowBlank="1" showInputMessage="1" showErrorMessage="1" sqref="W49:Z50 AD49:AG50 AK49:AN50" xr:uid="{5B8D1BE6-9AE7-4185-B9C4-54A9A556DFDD}">
      <formula1>Escala5</formula1>
    </dataValidation>
    <dataValidation type="list" allowBlank="1" showInputMessage="1" showErrorMessage="1" sqref="AD51:AG54 W51:Z54 AK51:AN54" xr:uid="{AF467C58-CA5F-46D1-82E2-15E7EFB0F03C}">
      <formula1>Escala2</formula1>
    </dataValidation>
    <dataValidation type="list" allowBlank="1" showInputMessage="1" showErrorMessage="1" sqref="W55:Z55 AD55:AG55 AK55:AN55" xr:uid="{10FE7A68-CE2B-45A1-9E13-367801F05F39}">
      <formula1>$WQU$2:$WQU$3</formula1>
    </dataValidation>
    <dataValidation type="list" allowBlank="1" showInputMessage="1" showErrorMessage="1" sqref="W56:Z59 AD56:AG59 AK56:AN59" xr:uid="{D0BB7B78-197D-4F20-82FA-FFEF5A758273}">
      <formula1>$WQO$2:$WQO$4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32</xdr:col>
                    <xdr:colOff>133350</xdr:colOff>
                    <xdr:row>14</xdr:row>
                    <xdr:rowOff>19050</xdr:rowOff>
                  </from>
                  <to>
                    <xdr:col>33</xdr:col>
                    <xdr:colOff>336550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32</xdr:col>
                    <xdr:colOff>133350</xdr:colOff>
                    <xdr:row>17</xdr:row>
                    <xdr:rowOff>57150</xdr:rowOff>
                  </from>
                  <to>
                    <xdr:col>33</xdr:col>
                    <xdr:colOff>222250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32</xdr:col>
                    <xdr:colOff>95250</xdr:colOff>
                    <xdr:row>19</xdr:row>
                    <xdr:rowOff>95250</xdr:rowOff>
                  </from>
                  <to>
                    <xdr:col>33</xdr:col>
                    <xdr:colOff>133350</xdr:colOff>
                    <xdr:row>19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32</xdr:col>
                    <xdr:colOff>133350</xdr:colOff>
                    <xdr:row>15</xdr:row>
                    <xdr:rowOff>19050</xdr:rowOff>
                  </from>
                  <to>
                    <xdr:col>33</xdr:col>
                    <xdr:colOff>336550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32</xdr:col>
                    <xdr:colOff>133350</xdr:colOff>
                    <xdr:row>16</xdr:row>
                    <xdr:rowOff>38100</xdr:rowOff>
                  </from>
                  <to>
                    <xdr:col>33</xdr:col>
                    <xdr:colOff>146050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32</xdr:col>
                    <xdr:colOff>127000</xdr:colOff>
                    <xdr:row>18</xdr:row>
                    <xdr:rowOff>107950</xdr:rowOff>
                  </from>
                  <to>
                    <xdr:col>33</xdr:col>
                    <xdr:colOff>146050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35</xdr:col>
                    <xdr:colOff>400050</xdr:colOff>
                    <xdr:row>25</xdr:row>
                    <xdr:rowOff>31750</xdr:rowOff>
                  </from>
                  <to>
                    <xdr:col>36</xdr:col>
                    <xdr:colOff>298450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35</xdr:col>
                    <xdr:colOff>400050</xdr:colOff>
                    <xdr:row>26</xdr:row>
                    <xdr:rowOff>31750</xdr:rowOff>
                  </from>
                  <to>
                    <xdr:col>36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35</xdr:col>
                    <xdr:colOff>400050</xdr:colOff>
                    <xdr:row>27</xdr:row>
                    <xdr:rowOff>0</xdr:rowOff>
                  </from>
                  <to>
                    <xdr:col>36</xdr:col>
                    <xdr:colOff>298450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35</xdr:col>
                    <xdr:colOff>400050</xdr:colOff>
                    <xdr:row>27</xdr:row>
                    <xdr:rowOff>0</xdr:rowOff>
                  </from>
                  <to>
                    <xdr:col>36</xdr:col>
                    <xdr:colOff>298450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35</xdr:col>
                    <xdr:colOff>400050</xdr:colOff>
                    <xdr:row>28</xdr:row>
                    <xdr:rowOff>0</xdr:rowOff>
                  </from>
                  <to>
                    <xdr:col>36</xdr:col>
                    <xdr:colOff>298450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35</xdr:col>
                    <xdr:colOff>400050</xdr:colOff>
                    <xdr:row>29</xdr:row>
                    <xdr:rowOff>0</xdr:rowOff>
                  </from>
                  <to>
                    <xdr:col>36</xdr:col>
                    <xdr:colOff>298450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35</xdr:col>
                    <xdr:colOff>400050</xdr:colOff>
                    <xdr:row>30</xdr:row>
                    <xdr:rowOff>0</xdr:rowOff>
                  </from>
                  <to>
                    <xdr:col>36</xdr:col>
                    <xdr:colOff>298450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35</xdr:col>
                    <xdr:colOff>400050</xdr:colOff>
                    <xdr:row>31</xdr:row>
                    <xdr:rowOff>0</xdr:rowOff>
                  </from>
                  <to>
                    <xdr:col>36</xdr:col>
                    <xdr:colOff>298450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35</xdr:col>
                    <xdr:colOff>400050</xdr:colOff>
                    <xdr:row>32</xdr:row>
                    <xdr:rowOff>0</xdr:rowOff>
                  </from>
                  <to>
                    <xdr:col>36</xdr:col>
                    <xdr:colOff>298450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35</xdr:col>
                    <xdr:colOff>400050</xdr:colOff>
                    <xdr:row>33</xdr:row>
                    <xdr:rowOff>0</xdr:rowOff>
                  </from>
                  <to>
                    <xdr:col>36</xdr:col>
                    <xdr:colOff>298450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35</xdr:col>
                    <xdr:colOff>400050</xdr:colOff>
                    <xdr:row>34</xdr:row>
                    <xdr:rowOff>0</xdr:rowOff>
                  </from>
                  <to>
                    <xdr:col>36</xdr:col>
                    <xdr:colOff>298450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35</xdr:col>
                    <xdr:colOff>400050</xdr:colOff>
                    <xdr:row>37</xdr:row>
                    <xdr:rowOff>0</xdr:rowOff>
                  </from>
                  <to>
                    <xdr:col>36</xdr:col>
                    <xdr:colOff>298450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35</xdr:col>
                    <xdr:colOff>400050</xdr:colOff>
                    <xdr:row>35</xdr:row>
                    <xdr:rowOff>0</xdr:rowOff>
                  </from>
                  <to>
                    <xdr:col>36</xdr:col>
                    <xdr:colOff>298450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35</xdr:col>
                    <xdr:colOff>400050</xdr:colOff>
                    <xdr:row>36</xdr:row>
                    <xdr:rowOff>0</xdr:rowOff>
                  </from>
                  <to>
                    <xdr:col>36</xdr:col>
                    <xdr:colOff>298450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autoFill="0" autoLine="0" autoPict="0">
                <anchor moveWithCells="1">
                  <from>
                    <xdr:col>35</xdr:col>
                    <xdr:colOff>203200</xdr:colOff>
                    <xdr:row>14</xdr:row>
                    <xdr:rowOff>19050</xdr:rowOff>
                  </from>
                  <to>
                    <xdr:col>36</xdr:col>
                    <xdr:colOff>323850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defaultSize="0" autoFill="0" autoLine="0" autoPict="0">
                <anchor moveWithCells="1">
                  <from>
                    <xdr:col>35</xdr:col>
                    <xdr:colOff>203200</xdr:colOff>
                    <xdr:row>17</xdr:row>
                    <xdr:rowOff>57150</xdr:rowOff>
                  </from>
                  <to>
                    <xdr:col>36</xdr:col>
                    <xdr:colOff>228600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35</xdr:col>
                    <xdr:colOff>190500</xdr:colOff>
                    <xdr:row>19</xdr:row>
                    <xdr:rowOff>95250</xdr:rowOff>
                  </from>
                  <to>
                    <xdr:col>36</xdr:col>
                    <xdr:colOff>247650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35</xdr:col>
                    <xdr:colOff>222250</xdr:colOff>
                    <xdr:row>15</xdr:row>
                    <xdr:rowOff>19050</xdr:rowOff>
                  </from>
                  <to>
                    <xdr:col>36</xdr:col>
                    <xdr:colOff>342900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35</xdr:col>
                    <xdr:colOff>203200</xdr:colOff>
                    <xdr:row>16</xdr:row>
                    <xdr:rowOff>50800</xdr:rowOff>
                  </from>
                  <to>
                    <xdr:col>36</xdr:col>
                    <xdr:colOff>190500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>
                  <from>
                    <xdr:col>35</xdr:col>
                    <xdr:colOff>209550</xdr:colOff>
                    <xdr:row>18</xdr:row>
                    <xdr:rowOff>95250</xdr:rowOff>
                  </from>
                  <to>
                    <xdr:col>36</xdr:col>
                    <xdr:colOff>209550</xdr:colOff>
                    <xdr:row>18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defaultSize="0" autoFill="0" autoLine="0" autoPict="0">
                <anchor moveWithCells="1">
                  <from>
                    <xdr:col>38</xdr:col>
                    <xdr:colOff>133350</xdr:colOff>
                    <xdr:row>14</xdr:row>
                    <xdr:rowOff>19050</xdr:rowOff>
                  </from>
                  <to>
                    <xdr:col>39</xdr:col>
                    <xdr:colOff>260350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Check Box 34">
              <controlPr defaultSize="0" autoFill="0" autoLine="0" autoPict="0">
                <anchor moveWithCells="1">
                  <from>
                    <xdr:col>38</xdr:col>
                    <xdr:colOff>133350</xdr:colOff>
                    <xdr:row>17</xdr:row>
                    <xdr:rowOff>57150</xdr:rowOff>
                  </from>
                  <to>
                    <xdr:col>39</xdr:col>
                    <xdr:colOff>184150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Check Box 35">
              <controlPr defaultSize="0" autoFill="0" autoLine="0" autoPict="0">
                <anchor moveWithCells="1">
                  <from>
                    <xdr:col>38</xdr:col>
                    <xdr:colOff>146050</xdr:colOff>
                    <xdr:row>19</xdr:row>
                    <xdr:rowOff>57150</xdr:rowOff>
                  </from>
                  <to>
                    <xdr:col>39</xdr:col>
                    <xdr:colOff>127000</xdr:colOff>
                    <xdr:row>19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3" name="Check Box 36">
              <controlPr defaultSize="0" autoFill="0" autoLine="0" autoPict="0">
                <anchor moveWithCells="1">
                  <from>
                    <xdr:col>38</xdr:col>
                    <xdr:colOff>133350</xdr:colOff>
                    <xdr:row>15</xdr:row>
                    <xdr:rowOff>19050</xdr:rowOff>
                  </from>
                  <to>
                    <xdr:col>39</xdr:col>
                    <xdr:colOff>260350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4" name="Check Box 37">
              <controlPr defaultSize="0" autoFill="0" autoLine="0" autoPict="0">
                <anchor moveWithCells="1">
                  <from>
                    <xdr:col>38</xdr:col>
                    <xdr:colOff>133350</xdr:colOff>
                    <xdr:row>16</xdr:row>
                    <xdr:rowOff>38100</xdr:rowOff>
                  </from>
                  <to>
                    <xdr:col>39</xdr:col>
                    <xdr:colOff>127000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5" name="Check Box 38">
              <controlPr defaultSize="0" autoFill="0" autoLine="0" autoPict="0">
                <anchor moveWithCells="1">
                  <from>
                    <xdr:col>38</xdr:col>
                    <xdr:colOff>127000</xdr:colOff>
                    <xdr:row>18</xdr:row>
                    <xdr:rowOff>107950</xdr:rowOff>
                  </from>
                  <to>
                    <xdr:col>39</xdr:col>
                    <xdr:colOff>127000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6" name="Check Box 51">
              <controlPr defaultSize="0" autoFill="0" autoLine="0" autoPict="0">
                <anchor moveWithCells="1">
                  <from>
                    <xdr:col>32</xdr:col>
                    <xdr:colOff>76200</xdr:colOff>
                    <xdr:row>20</xdr:row>
                    <xdr:rowOff>133350</xdr:rowOff>
                  </from>
                  <to>
                    <xdr:col>33</xdr:col>
                    <xdr:colOff>114300</xdr:colOff>
                    <xdr:row>20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7" name="Check Box 52">
              <controlPr defaultSize="0" autoFill="0" autoLine="0" autoPict="0">
                <anchor moveWithCells="1">
                  <from>
                    <xdr:col>35</xdr:col>
                    <xdr:colOff>190500</xdr:colOff>
                    <xdr:row>20</xdr:row>
                    <xdr:rowOff>57150</xdr:rowOff>
                  </from>
                  <to>
                    <xdr:col>36</xdr:col>
                    <xdr:colOff>171450</xdr:colOff>
                    <xdr:row>20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8" name="Check Box 53">
              <controlPr defaultSize="0" autoFill="0" autoLine="0" autoPict="0">
                <anchor moveWithCells="1">
                  <from>
                    <xdr:col>38</xdr:col>
                    <xdr:colOff>133350</xdr:colOff>
                    <xdr:row>20</xdr:row>
                    <xdr:rowOff>133350</xdr:rowOff>
                  </from>
                  <to>
                    <xdr:col>39</xdr:col>
                    <xdr:colOff>107950</xdr:colOff>
                    <xdr:row>20</xdr:row>
                    <xdr:rowOff>393700</xdr:rowOff>
                  </to>
                </anchor>
              </controlPr>
            </control>
          </mc:Choice>
        </mc:AlternateContent>
      </controls>
    </mc:Choice>
  </mc:AlternateContent>
  <tableParts count="7"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BE67-F2A2-477A-8C4B-0233764C3883}">
  <dimension ref="A1:AK36"/>
  <sheetViews>
    <sheetView showZeros="0" zoomScale="70" zoomScaleNormal="70" workbookViewId="0">
      <selection activeCell="J5" sqref="J5"/>
    </sheetView>
  </sheetViews>
  <sheetFormatPr baseColWidth="10" defaultColWidth="0" defaultRowHeight="12.75" customHeight="1" zeroHeight="1" x14ac:dyDescent="0.3"/>
  <cols>
    <col min="1" max="4" width="7.7265625" style="12" customWidth="1"/>
    <col min="5" max="5" width="3.26953125" style="12" customWidth="1"/>
    <col min="6" max="6" width="3.81640625" style="12" customWidth="1"/>
    <col min="7" max="8" width="3.7265625" style="12" customWidth="1"/>
    <col min="9" max="11" width="3.81640625" style="12" customWidth="1"/>
    <col min="12" max="12" width="7.54296875" style="12" customWidth="1"/>
    <col min="13" max="13" width="4.453125" style="12" customWidth="1"/>
    <col min="14" max="14" width="3.81640625" style="12" customWidth="1"/>
    <col min="15" max="15" width="15.54296875" style="12" customWidth="1"/>
    <col min="16" max="16" width="5.1796875" style="12" customWidth="1"/>
    <col min="17" max="17" width="5.7265625" style="12" customWidth="1"/>
    <col min="18" max="18" width="4.54296875" style="12" customWidth="1"/>
    <col min="19" max="19" width="7.26953125" style="12" customWidth="1"/>
    <col min="20" max="20" width="6.453125" style="12" customWidth="1"/>
    <col min="21" max="21" width="7.26953125" style="12" customWidth="1"/>
    <col min="22" max="22" width="9.1796875" style="12" customWidth="1"/>
    <col min="23" max="23" width="6.81640625" style="12" customWidth="1"/>
    <col min="24" max="25" width="5.81640625" style="12" customWidth="1"/>
    <col min="26" max="26" width="5.1796875" style="12" customWidth="1"/>
    <col min="27" max="27" width="7.7265625" style="12" customWidth="1"/>
    <col min="28" max="28" width="4.453125" style="12" customWidth="1"/>
    <col min="29" max="29" width="2.54296875" style="12" customWidth="1"/>
    <col min="30" max="30" width="5.81640625" style="12" customWidth="1"/>
    <col min="31" max="31" width="4.7265625" style="12" customWidth="1"/>
    <col min="32" max="32" width="11" style="12" customWidth="1"/>
    <col min="33" max="33" width="6" style="24" customWidth="1"/>
    <col min="34" max="34" width="7" style="12" customWidth="1"/>
    <col min="35" max="35" width="11.453125" style="12" customWidth="1"/>
    <col min="36" max="36" width="11.453125" style="24" customWidth="1"/>
    <col min="37" max="37" width="0" style="12" hidden="1" customWidth="1"/>
    <col min="38" max="16384" width="11.453125" style="12" hidden="1"/>
  </cols>
  <sheetData>
    <row r="1" spans="1:36" s="11" customFormat="1" ht="14.25" customHeight="1" x14ac:dyDescent="0.3">
      <c r="A1" s="308"/>
      <c r="B1" s="308"/>
      <c r="C1" s="308"/>
      <c r="D1" s="308"/>
      <c r="E1" s="320" t="s">
        <v>0</v>
      </c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2"/>
      <c r="AB1" s="309" t="s">
        <v>1</v>
      </c>
      <c r="AC1" s="309"/>
      <c r="AD1" s="309"/>
      <c r="AE1" s="309"/>
      <c r="AF1" s="309"/>
      <c r="AG1" s="23"/>
      <c r="AH1" s="23"/>
      <c r="AI1" s="23"/>
      <c r="AJ1" s="23"/>
    </row>
    <row r="2" spans="1:36" s="11" customFormat="1" ht="14.25" customHeight="1" x14ac:dyDescent="0.3">
      <c r="A2" s="308"/>
      <c r="B2" s="308"/>
      <c r="C2" s="308"/>
      <c r="D2" s="308"/>
      <c r="E2" s="323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5"/>
      <c r="AB2" s="309" t="s">
        <v>9</v>
      </c>
      <c r="AC2" s="309"/>
      <c r="AD2" s="309"/>
      <c r="AE2" s="309"/>
      <c r="AF2" s="309"/>
      <c r="AG2" s="23"/>
      <c r="AH2" s="23"/>
      <c r="AI2" s="23"/>
      <c r="AJ2" s="23"/>
    </row>
    <row r="3" spans="1:36" s="11" customFormat="1" ht="14.25" customHeight="1" x14ac:dyDescent="0.3">
      <c r="A3" s="308"/>
      <c r="B3" s="308"/>
      <c r="C3" s="308"/>
      <c r="D3" s="308"/>
      <c r="E3" s="317" t="s">
        <v>109</v>
      </c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9"/>
      <c r="AB3" s="309" t="s">
        <v>14</v>
      </c>
      <c r="AC3" s="309"/>
      <c r="AD3" s="309"/>
      <c r="AE3" s="309"/>
      <c r="AF3" s="309"/>
      <c r="AG3" s="23"/>
      <c r="AH3" s="23"/>
      <c r="AI3" s="23"/>
      <c r="AJ3" s="23"/>
    </row>
    <row r="4" spans="1:36" ht="6.75" customHeight="1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H4" s="24"/>
      <c r="AI4" s="24"/>
    </row>
    <row r="5" spans="1:36" ht="16.5" customHeight="1" x14ac:dyDescent="0.3">
      <c r="A5" s="13" t="s">
        <v>110</v>
      </c>
      <c r="B5" s="310"/>
      <c r="C5" s="311"/>
      <c r="D5" s="312"/>
      <c r="E5" s="25"/>
      <c r="F5" s="25"/>
      <c r="G5" s="25"/>
      <c r="H5" s="25"/>
      <c r="I5" s="24"/>
      <c r="J5" s="24"/>
      <c r="K5" s="24"/>
      <c r="L5" s="313" t="s">
        <v>111</v>
      </c>
      <c r="M5" s="313"/>
      <c r="N5" s="313"/>
      <c r="O5" s="313"/>
      <c r="P5" s="315" t="s">
        <v>24</v>
      </c>
      <c r="Q5" s="315"/>
      <c r="R5" s="315"/>
      <c r="S5" s="315"/>
      <c r="T5" s="315"/>
      <c r="U5" s="315"/>
      <c r="V5" s="315" t="s">
        <v>29</v>
      </c>
      <c r="W5" s="315"/>
      <c r="X5" s="315"/>
      <c r="Y5" s="315"/>
      <c r="Z5" s="315"/>
      <c r="AA5" s="315" t="s">
        <v>31</v>
      </c>
      <c r="AB5" s="315"/>
      <c r="AC5" s="315"/>
      <c r="AD5" s="315"/>
      <c r="AE5" s="315"/>
      <c r="AF5" s="315"/>
      <c r="AH5" s="24"/>
      <c r="AI5" s="24"/>
    </row>
    <row r="6" spans="1:36" ht="9.75" customHeight="1" x14ac:dyDescent="0.3">
      <c r="A6" s="26"/>
      <c r="B6" s="26"/>
      <c r="C6" s="26"/>
      <c r="D6" s="26"/>
      <c r="E6" s="26"/>
      <c r="F6" s="24"/>
      <c r="G6" s="24"/>
      <c r="H6" s="24"/>
      <c r="I6" s="27"/>
      <c r="J6" s="27"/>
      <c r="K6" s="27"/>
      <c r="L6" s="314"/>
      <c r="M6" s="314"/>
      <c r="N6" s="314"/>
      <c r="O6" s="314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H6" s="24"/>
      <c r="AI6" s="24"/>
    </row>
    <row r="7" spans="1:36" s="14" customFormat="1" ht="13.5" customHeight="1" x14ac:dyDescent="0.25">
      <c r="A7" s="326" t="s">
        <v>112</v>
      </c>
      <c r="B7" s="326"/>
      <c r="C7" s="326"/>
      <c r="D7" s="326"/>
      <c r="E7" s="326"/>
      <c r="F7" s="335" t="s">
        <v>113</v>
      </c>
      <c r="G7" s="336"/>
      <c r="H7" s="337"/>
      <c r="I7" s="335" t="s">
        <v>114</v>
      </c>
      <c r="J7" s="336"/>
      <c r="K7" s="337"/>
      <c r="L7" s="326" t="s">
        <v>115</v>
      </c>
      <c r="M7" s="326"/>
      <c r="N7" s="326"/>
      <c r="O7" s="74" t="s">
        <v>116</v>
      </c>
      <c r="P7" s="326" t="s">
        <v>115</v>
      </c>
      <c r="Q7" s="326"/>
      <c r="R7" s="326"/>
      <c r="S7" s="326" t="s">
        <v>116</v>
      </c>
      <c r="T7" s="326"/>
      <c r="U7" s="326"/>
      <c r="V7" s="326" t="s">
        <v>115</v>
      </c>
      <c r="W7" s="326"/>
      <c r="X7" s="326" t="s">
        <v>116</v>
      </c>
      <c r="Y7" s="326"/>
      <c r="Z7" s="326"/>
      <c r="AA7" s="326" t="s">
        <v>115</v>
      </c>
      <c r="AB7" s="326"/>
      <c r="AC7" s="326"/>
      <c r="AD7" s="326" t="s">
        <v>116</v>
      </c>
      <c r="AE7" s="326"/>
      <c r="AF7" s="326"/>
      <c r="AG7" s="25"/>
      <c r="AH7" s="25"/>
      <c r="AI7" s="25"/>
      <c r="AJ7" s="25"/>
    </row>
    <row r="8" spans="1:36" ht="27" customHeight="1" x14ac:dyDescent="0.3">
      <c r="A8" s="327"/>
      <c r="B8" s="328"/>
      <c r="C8" s="328"/>
      <c r="D8" s="328"/>
      <c r="E8" s="329"/>
      <c r="F8" s="330">
        <v>100</v>
      </c>
      <c r="G8" s="331"/>
      <c r="H8" s="332"/>
      <c r="I8" s="330"/>
      <c r="J8" s="331"/>
      <c r="K8" s="332"/>
      <c r="L8" s="333"/>
      <c r="M8" s="333"/>
      <c r="N8" s="333"/>
      <c r="O8" s="28">
        <f>+L8*F8</f>
        <v>0</v>
      </c>
      <c r="P8" s="333"/>
      <c r="Q8" s="333"/>
      <c r="R8" s="333"/>
      <c r="S8" s="334">
        <f>+F8*P8</f>
        <v>0</v>
      </c>
      <c r="T8" s="334"/>
      <c r="U8" s="334"/>
      <c r="V8" s="333"/>
      <c r="W8" s="333"/>
      <c r="X8" s="334">
        <f>+F8*V8</f>
        <v>0</v>
      </c>
      <c r="Y8" s="334"/>
      <c r="Z8" s="334"/>
      <c r="AA8" s="333"/>
      <c r="AB8" s="333"/>
      <c r="AC8" s="333"/>
      <c r="AD8" s="334">
        <f>+F8*AA8</f>
        <v>0</v>
      </c>
      <c r="AE8" s="334"/>
      <c r="AF8" s="334"/>
      <c r="AH8" s="24"/>
      <c r="AI8" s="24"/>
    </row>
    <row r="9" spans="1:36" ht="20.25" customHeight="1" x14ac:dyDescent="0.3">
      <c r="A9" s="339"/>
      <c r="B9" s="340"/>
      <c r="C9" s="340"/>
      <c r="D9" s="340"/>
      <c r="E9" s="341"/>
      <c r="F9" s="342"/>
      <c r="G9" s="343"/>
      <c r="H9" s="344"/>
      <c r="I9" s="342"/>
      <c r="J9" s="343"/>
      <c r="K9" s="344"/>
      <c r="L9" s="345"/>
      <c r="M9" s="345"/>
      <c r="N9" s="345"/>
      <c r="O9" s="29">
        <f>+F9*L9</f>
        <v>0</v>
      </c>
      <c r="P9" s="346"/>
      <c r="Q9" s="346"/>
      <c r="R9" s="346"/>
      <c r="S9" s="338">
        <f>+F9*P9</f>
        <v>0</v>
      </c>
      <c r="T9" s="338"/>
      <c r="U9" s="338"/>
      <c r="V9" s="346"/>
      <c r="W9" s="346"/>
      <c r="X9" s="338">
        <f>+F9*V9</f>
        <v>0</v>
      </c>
      <c r="Y9" s="338"/>
      <c r="Z9" s="338"/>
      <c r="AA9" s="346"/>
      <c r="AB9" s="346"/>
      <c r="AC9" s="346"/>
      <c r="AD9" s="338">
        <f>+F9*AA9</f>
        <v>0</v>
      </c>
      <c r="AE9" s="338"/>
      <c r="AF9" s="338"/>
      <c r="AH9" s="24"/>
      <c r="AI9" s="24"/>
    </row>
    <row r="10" spans="1:36" ht="20.25" customHeight="1" x14ac:dyDescent="0.3">
      <c r="A10" s="339"/>
      <c r="B10" s="340"/>
      <c r="C10" s="340"/>
      <c r="D10" s="340"/>
      <c r="E10" s="341"/>
      <c r="F10" s="342"/>
      <c r="G10" s="343"/>
      <c r="H10" s="344"/>
      <c r="I10" s="342"/>
      <c r="J10" s="343"/>
      <c r="K10" s="344"/>
      <c r="L10" s="345"/>
      <c r="M10" s="345"/>
      <c r="N10" s="345"/>
      <c r="O10" s="29">
        <f>+F10*L10</f>
        <v>0</v>
      </c>
      <c r="P10" s="346"/>
      <c r="Q10" s="346"/>
      <c r="R10" s="346"/>
      <c r="S10" s="338">
        <f>+F10*P10</f>
        <v>0</v>
      </c>
      <c r="T10" s="338"/>
      <c r="U10" s="338"/>
      <c r="V10" s="346"/>
      <c r="W10" s="346"/>
      <c r="X10" s="338">
        <f>+F10*V10</f>
        <v>0</v>
      </c>
      <c r="Y10" s="338"/>
      <c r="Z10" s="338"/>
      <c r="AA10" s="346"/>
      <c r="AB10" s="346"/>
      <c r="AC10" s="346"/>
      <c r="AD10" s="338">
        <f>+F10*AA10</f>
        <v>0</v>
      </c>
      <c r="AE10" s="338"/>
      <c r="AF10" s="338"/>
      <c r="AH10" s="24"/>
      <c r="AI10" s="24"/>
    </row>
    <row r="11" spans="1:36" ht="20.25" customHeight="1" x14ac:dyDescent="0.3">
      <c r="A11" s="347"/>
      <c r="B11" s="348"/>
      <c r="C11" s="348"/>
      <c r="D11" s="348"/>
      <c r="E11" s="349"/>
      <c r="F11" s="350"/>
      <c r="G11" s="351"/>
      <c r="H11" s="352"/>
      <c r="I11" s="350"/>
      <c r="J11" s="351"/>
      <c r="K11" s="352"/>
      <c r="L11" s="353"/>
      <c r="M11" s="353"/>
      <c r="N11" s="353"/>
      <c r="O11" s="30">
        <f>+F11*L11</f>
        <v>0</v>
      </c>
      <c r="P11" s="354"/>
      <c r="Q11" s="354"/>
      <c r="R11" s="354"/>
      <c r="S11" s="355">
        <f>+F11*P11</f>
        <v>0</v>
      </c>
      <c r="T11" s="355"/>
      <c r="U11" s="355"/>
      <c r="V11" s="354"/>
      <c r="W11" s="354"/>
      <c r="X11" s="355">
        <f>+F11*V11</f>
        <v>0</v>
      </c>
      <c r="Y11" s="355"/>
      <c r="Z11" s="355"/>
      <c r="AA11" s="354"/>
      <c r="AB11" s="354"/>
      <c r="AC11" s="354"/>
      <c r="AD11" s="355">
        <f>+F11*AA11</f>
        <v>0</v>
      </c>
      <c r="AE11" s="355"/>
      <c r="AF11" s="355"/>
      <c r="AH11" s="24"/>
      <c r="AI11" s="24"/>
    </row>
    <row r="12" spans="1:36" ht="19.5" customHeight="1" x14ac:dyDescent="0.3">
      <c r="A12" s="31"/>
      <c r="B12" s="31"/>
      <c r="C12" s="31"/>
      <c r="D12" s="31"/>
      <c r="E12" s="31"/>
      <c r="F12" s="31"/>
      <c r="G12" s="31"/>
      <c r="H12" s="356" t="s">
        <v>117</v>
      </c>
      <c r="I12" s="356"/>
      <c r="J12" s="356"/>
      <c r="K12" s="357"/>
      <c r="L12" s="358"/>
      <c r="M12" s="358"/>
      <c r="N12" s="358"/>
      <c r="O12" s="32">
        <f>SUM(O8:O11)</f>
        <v>0</v>
      </c>
      <c r="P12" s="359"/>
      <c r="Q12" s="359"/>
      <c r="R12" s="359"/>
      <c r="S12" s="334">
        <f>SUM(S8:S11)</f>
        <v>0</v>
      </c>
      <c r="T12" s="334"/>
      <c r="U12" s="334"/>
      <c r="V12" s="359"/>
      <c r="W12" s="359"/>
      <c r="X12" s="334">
        <f>SUM(X8:Z11)</f>
        <v>0</v>
      </c>
      <c r="Y12" s="334"/>
      <c r="Z12" s="334"/>
      <c r="AA12" s="359"/>
      <c r="AB12" s="359"/>
      <c r="AC12" s="359"/>
      <c r="AD12" s="334">
        <f>SUM(AD8:AD11)</f>
        <v>0</v>
      </c>
      <c r="AE12" s="334"/>
      <c r="AF12" s="334"/>
      <c r="AH12" s="24"/>
      <c r="AI12" s="24"/>
    </row>
    <row r="13" spans="1:36" ht="19.5" customHeight="1" x14ac:dyDescent="0.3">
      <c r="A13" s="33"/>
      <c r="B13" s="33"/>
      <c r="C13" s="33"/>
      <c r="D13" s="33"/>
      <c r="E13" s="33"/>
      <c r="F13" s="33"/>
      <c r="G13" s="33"/>
      <c r="H13" s="360" t="s">
        <v>118</v>
      </c>
      <c r="I13" s="360"/>
      <c r="J13" s="360"/>
      <c r="K13" s="361"/>
      <c r="L13" s="362" t="str">
        <f>IF(O13=0,"",O12/O13)</f>
        <v/>
      </c>
      <c r="M13" s="362"/>
      <c r="N13" s="362"/>
      <c r="O13" s="34">
        <f>+O12/(1+L14+L15)</f>
        <v>0</v>
      </c>
      <c r="P13" s="362" t="str">
        <f>IF(S13=0,"",S12/S13)</f>
        <v/>
      </c>
      <c r="Q13" s="362"/>
      <c r="R13" s="362"/>
      <c r="S13" s="363">
        <f>+S12/(1+R14+R15)</f>
        <v>0</v>
      </c>
      <c r="T13" s="363">
        <f>+T12/(1+S14+S15)</f>
        <v>0</v>
      </c>
      <c r="U13" s="363">
        <f>+U12/(1+T14+T15)</f>
        <v>0</v>
      </c>
      <c r="V13" s="362" t="str">
        <f>IF(X13=0,"",X12/X13)</f>
        <v/>
      </c>
      <c r="W13" s="362"/>
      <c r="X13" s="363">
        <f>+X12/(1+W14+W15)</f>
        <v>0</v>
      </c>
      <c r="Y13" s="363">
        <f>+Y12/(1+X14+X15)</f>
        <v>0</v>
      </c>
      <c r="Z13" s="363">
        <f>+Z12/(1+Y14+Y15)</f>
        <v>0</v>
      </c>
      <c r="AA13" s="364" t="str">
        <f>IF(AD13=0,"",AD12/AD13)</f>
        <v/>
      </c>
      <c r="AB13" s="364"/>
      <c r="AC13" s="364"/>
      <c r="AD13" s="363">
        <f>+AD12/(1+AA14+AA15)</f>
        <v>0</v>
      </c>
      <c r="AE13" s="363"/>
      <c r="AF13" s="363"/>
      <c r="AH13" s="24"/>
      <c r="AI13" s="24"/>
    </row>
    <row r="14" spans="1:36" ht="19.5" customHeight="1" x14ac:dyDescent="0.3">
      <c r="A14" s="33"/>
      <c r="B14" s="33"/>
      <c r="C14" s="33"/>
      <c r="D14" s="33"/>
      <c r="E14" s="360" t="s">
        <v>119</v>
      </c>
      <c r="F14" s="360"/>
      <c r="G14" s="360"/>
      <c r="H14" s="360"/>
      <c r="I14" s="360"/>
      <c r="J14" s="360"/>
      <c r="K14" s="361"/>
      <c r="L14" s="365">
        <v>0</v>
      </c>
      <c r="M14" s="365"/>
      <c r="N14" s="365"/>
      <c r="O14" s="34">
        <f>+ROUND(O13*L14,0)</f>
        <v>0</v>
      </c>
      <c r="P14" s="366">
        <v>0</v>
      </c>
      <c r="Q14" s="366"/>
      <c r="R14" s="366"/>
      <c r="S14" s="363">
        <f>+ROUND(S13*R14,0)</f>
        <v>0</v>
      </c>
      <c r="T14" s="363">
        <f>+ROUND(T13*S14,0)</f>
        <v>0</v>
      </c>
      <c r="U14" s="363">
        <f>+ROUND(U13*T14,0)</f>
        <v>0</v>
      </c>
      <c r="V14" s="366">
        <v>0</v>
      </c>
      <c r="W14" s="366"/>
      <c r="X14" s="363">
        <f>+ROUND(X13*W14,0)</f>
        <v>0</v>
      </c>
      <c r="Y14" s="363">
        <f>+ROUND(Y13*X14,0)</f>
        <v>0</v>
      </c>
      <c r="Z14" s="363">
        <f>+ROUND(Z13*Y14,0)</f>
        <v>0</v>
      </c>
      <c r="AA14" s="366">
        <v>0</v>
      </c>
      <c r="AB14" s="366"/>
      <c r="AC14" s="366"/>
      <c r="AD14" s="363">
        <f>+ROUND(AD13*AC14,0)</f>
        <v>0</v>
      </c>
      <c r="AE14" s="363"/>
      <c r="AF14" s="363"/>
      <c r="AH14" s="24"/>
      <c r="AI14" s="24"/>
    </row>
    <row r="15" spans="1:36" ht="19.5" customHeight="1" x14ac:dyDescent="0.3">
      <c r="A15" s="33"/>
      <c r="B15" s="33"/>
      <c r="C15" s="33"/>
      <c r="D15" s="33"/>
      <c r="E15" s="33"/>
      <c r="F15" s="33"/>
      <c r="G15" s="33"/>
      <c r="H15" s="360" t="s">
        <v>120</v>
      </c>
      <c r="I15" s="360"/>
      <c r="J15" s="360"/>
      <c r="K15" s="361"/>
      <c r="L15" s="365">
        <v>0</v>
      </c>
      <c r="M15" s="365"/>
      <c r="N15" s="365"/>
      <c r="O15" s="34">
        <f>+ROUND(O13*L15,0)</f>
        <v>0</v>
      </c>
      <c r="P15" s="366">
        <v>0</v>
      </c>
      <c r="Q15" s="366"/>
      <c r="R15" s="366"/>
      <c r="S15" s="363">
        <f>+ROUND(S13*R15,0)</f>
        <v>0</v>
      </c>
      <c r="T15" s="363">
        <f>+ROUND(T13*S15,0)</f>
        <v>0</v>
      </c>
      <c r="U15" s="363">
        <f>+ROUND(U13*T15,0)</f>
        <v>0</v>
      </c>
      <c r="V15" s="366">
        <v>0</v>
      </c>
      <c r="W15" s="366"/>
      <c r="X15" s="363">
        <f>+ROUND(X13*W15,0)</f>
        <v>0</v>
      </c>
      <c r="Y15" s="363">
        <f>+ROUND(Y13*X15,0)</f>
        <v>0</v>
      </c>
      <c r="Z15" s="363">
        <f>+ROUND(Z13*Y15,0)</f>
        <v>0</v>
      </c>
      <c r="AA15" s="366">
        <v>0</v>
      </c>
      <c r="AB15" s="366"/>
      <c r="AC15" s="366"/>
      <c r="AD15" s="363">
        <f>+ROUND(AD13*AC15,0)</f>
        <v>0</v>
      </c>
      <c r="AE15" s="363"/>
      <c r="AF15" s="363"/>
      <c r="AH15" s="24"/>
      <c r="AI15" s="24"/>
    </row>
    <row r="16" spans="1:36" ht="19.5" customHeight="1" x14ac:dyDescent="0.3">
      <c r="A16" s="33"/>
      <c r="B16" s="33"/>
      <c r="C16" s="33"/>
      <c r="D16" s="33"/>
      <c r="E16" s="33"/>
      <c r="F16" s="33"/>
      <c r="G16" s="33"/>
      <c r="H16" s="360" t="s">
        <v>121</v>
      </c>
      <c r="I16" s="360"/>
      <c r="J16" s="360"/>
      <c r="K16" s="361"/>
      <c r="L16" s="365">
        <v>0.19</v>
      </c>
      <c r="M16" s="365"/>
      <c r="N16" s="365"/>
      <c r="O16" s="34">
        <f>+O12*19%</f>
        <v>0</v>
      </c>
      <c r="P16" s="365">
        <v>0.19</v>
      </c>
      <c r="Q16" s="365"/>
      <c r="R16" s="365"/>
      <c r="S16" s="363">
        <f>+S12*19%</f>
        <v>0</v>
      </c>
      <c r="T16" s="363">
        <f>+T12*19%</f>
        <v>0</v>
      </c>
      <c r="U16" s="363">
        <f>+U12*19%</f>
        <v>0</v>
      </c>
      <c r="V16" s="366">
        <v>0.19</v>
      </c>
      <c r="W16" s="366"/>
      <c r="X16" s="363">
        <f>+X12*19%</f>
        <v>0</v>
      </c>
      <c r="Y16" s="363"/>
      <c r="Z16" s="363"/>
      <c r="AA16" s="366">
        <v>0</v>
      </c>
      <c r="AB16" s="366"/>
      <c r="AC16" s="366"/>
      <c r="AD16" s="363">
        <f>+AD12*19%</f>
        <v>0</v>
      </c>
      <c r="AE16" s="363"/>
      <c r="AF16" s="363"/>
      <c r="AH16" s="24"/>
      <c r="AI16" s="24"/>
    </row>
    <row r="17" spans="1:37" ht="19.5" customHeight="1" x14ac:dyDescent="0.3">
      <c r="A17" s="33"/>
      <c r="B17" s="33"/>
      <c r="C17" s="33"/>
      <c r="D17" s="33"/>
      <c r="E17" s="33"/>
      <c r="F17" s="33"/>
      <c r="G17" s="33"/>
      <c r="H17" s="360" t="s">
        <v>122</v>
      </c>
      <c r="I17" s="360"/>
      <c r="J17" s="360"/>
      <c r="K17" s="361"/>
      <c r="L17" s="367"/>
      <c r="M17" s="367"/>
      <c r="N17" s="367"/>
      <c r="O17" s="52">
        <f>+O12+O16</f>
        <v>0</v>
      </c>
      <c r="P17" s="367"/>
      <c r="Q17" s="367"/>
      <c r="R17" s="367"/>
      <c r="S17" s="368">
        <f>+S12+S16</f>
        <v>0</v>
      </c>
      <c r="T17" s="368">
        <f>+T12+T16</f>
        <v>0</v>
      </c>
      <c r="U17" s="368">
        <f>+U12+U16</f>
        <v>0</v>
      </c>
      <c r="V17" s="394"/>
      <c r="W17" s="394"/>
      <c r="X17" s="368">
        <f>+X12+X16</f>
        <v>0</v>
      </c>
      <c r="Y17" s="368">
        <f>+Y12+Y16</f>
        <v>0</v>
      </c>
      <c r="Z17" s="368">
        <f>+Z12+Z16</f>
        <v>0</v>
      </c>
      <c r="AA17" s="367"/>
      <c r="AB17" s="367"/>
      <c r="AC17" s="367"/>
      <c r="AD17" s="368">
        <f>+AD16+AD12</f>
        <v>0</v>
      </c>
      <c r="AE17" s="368"/>
      <c r="AF17" s="368"/>
      <c r="AH17" s="24"/>
      <c r="AI17" s="24"/>
    </row>
    <row r="18" spans="1:37" ht="9" customHeight="1" x14ac:dyDescent="0.3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35"/>
      <c r="Q18" s="35"/>
      <c r="R18" s="35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H18" s="24"/>
      <c r="AI18" s="24"/>
    </row>
    <row r="19" spans="1:37" s="15" customFormat="1" ht="10.5" customHeight="1" x14ac:dyDescent="0.35">
      <c r="A19" s="369" t="s">
        <v>123</v>
      </c>
      <c r="B19" s="370"/>
      <c r="C19" s="370"/>
      <c r="D19" s="370"/>
      <c r="E19" s="370"/>
      <c r="F19" s="370"/>
      <c r="G19" s="370"/>
      <c r="H19" s="371"/>
      <c r="I19" s="378" t="s">
        <v>124</v>
      </c>
      <c r="J19" s="378"/>
      <c r="K19" s="378"/>
      <c r="L19" s="378"/>
      <c r="M19" s="378"/>
      <c r="N19" s="378"/>
      <c r="O19" s="379" t="s">
        <v>125</v>
      </c>
      <c r="P19" s="380"/>
      <c r="Q19" s="380"/>
      <c r="R19" s="381"/>
      <c r="S19" s="382" t="s">
        <v>126</v>
      </c>
      <c r="T19" s="383"/>
      <c r="U19" s="383"/>
      <c r="V19" s="383"/>
      <c r="W19" s="384"/>
      <c r="X19" s="379" t="s">
        <v>127</v>
      </c>
      <c r="Y19" s="380"/>
      <c r="Z19" s="380"/>
      <c r="AA19" s="381"/>
      <c r="AB19" s="385" t="s">
        <v>122</v>
      </c>
      <c r="AC19" s="386"/>
      <c r="AD19" s="386"/>
      <c r="AE19" s="386"/>
      <c r="AF19" s="387"/>
      <c r="AG19" s="36"/>
      <c r="AH19" s="36"/>
      <c r="AI19" s="36"/>
      <c r="AJ19" s="36"/>
    </row>
    <row r="20" spans="1:37" s="15" customFormat="1" ht="11.25" customHeight="1" x14ac:dyDescent="0.35">
      <c r="A20" s="372"/>
      <c r="B20" s="373"/>
      <c r="C20" s="373"/>
      <c r="D20" s="373"/>
      <c r="E20" s="373"/>
      <c r="F20" s="373"/>
      <c r="G20" s="373"/>
      <c r="H20" s="374"/>
      <c r="I20" s="393">
        <v>1</v>
      </c>
      <c r="J20" s="393"/>
      <c r="K20" s="393">
        <v>3</v>
      </c>
      <c r="L20" s="393"/>
      <c r="M20" s="393">
        <v>5</v>
      </c>
      <c r="N20" s="393"/>
      <c r="O20" s="395" t="s">
        <v>128</v>
      </c>
      <c r="P20" s="396"/>
      <c r="Q20" s="396"/>
      <c r="R20" s="397"/>
      <c r="S20" s="16">
        <v>1</v>
      </c>
      <c r="T20" s="16">
        <v>2</v>
      </c>
      <c r="U20" s="16">
        <v>3</v>
      </c>
      <c r="V20" s="16">
        <v>4</v>
      </c>
      <c r="W20" s="16">
        <v>5</v>
      </c>
      <c r="X20" s="395" t="s">
        <v>129</v>
      </c>
      <c r="Y20" s="396"/>
      <c r="Z20" s="396"/>
      <c r="AA20" s="397"/>
      <c r="AB20" s="388"/>
      <c r="AC20" s="389"/>
      <c r="AD20" s="389"/>
      <c r="AE20" s="389"/>
      <c r="AF20" s="390"/>
      <c r="AG20" s="36"/>
      <c r="AH20" s="36"/>
      <c r="AI20" s="36"/>
      <c r="AJ20" s="36"/>
    </row>
    <row r="21" spans="1:37" s="15" customFormat="1" ht="17.25" customHeight="1" x14ac:dyDescent="0.35">
      <c r="A21" s="372"/>
      <c r="B21" s="373"/>
      <c r="C21" s="373"/>
      <c r="D21" s="373"/>
      <c r="E21" s="373"/>
      <c r="F21" s="373"/>
      <c r="G21" s="373"/>
      <c r="H21" s="374"/>
      <c r="I21" s="401" t="s">
        <v>130</v>
      </c>
      <c r="J21" s="393"/>
      <c r="K21" s="393" t="s">
        <v>131</v>
      </c>
      <c r="L21" s="393"/>
      <c r="M21" s="393" t="s">
        <v>132</v>
      </c>
      <c r="N21" s="393"/>
      <c r="O21" s="395"/>
      <c r="P21" s="396"/>
      <c r="Q21" s="396"/>
      <c r="R21" s="397"/>
      <c r="S21" s="402" t="s">
        <v>133</v>
      </c>
      <c r="T21" s="402" t="s">
        <v>134</v>
      </c>
      <c r="U21" s="404" t="s">
        <v>135</v>
      </c>
      <c r="V21" s="404" t="s">
        <v>136</v>
      </c>
      <c r="W21" s="404" t="s">
        <v>137</v>
      </c>
      <c r="X21" s="398"/>
      <c r="Y21" s="399"/>
      <c r="Z21" s="399"/>
      <c r="AA21" s="397"/>
      <c r="AB21" s="388"/>
      <c r="AC21" s="389"/>
      <c r="AD21" s="389"/>
      <c r="AE21" s="389"/>
      <c r="AF21" s="390"/>
      <c r="AG21" s="36"/>
      <c r="AH21" s="36"/>
      <c r="AI21" s="36"/>
      <c r="AJ21" s="36"/>
    </row>
    <row r="22" spans="1:37" s="17" customFormat="1" ht="16.5" customHeight="1" x14ac:dyDescent="0.35">
      <c r="A22" s="375"/>
      <c r="B22" s="376"/>
      <c r="C22" s="376"/>
      <c r="D22" s="376"/>
      <c r="E22" s="376"/>
      <c r="F22" s="376"/>
      <c r="G22" s="376"/>
      <c r="H22" s="377"/>
      <c r="I22" s="393"/>
      <c r="J22" s="393"/>
      <c r="K22" s="393"/>
      <c r="L22" s="393"/>
      <c r="M22" s="393"/>
      <c r="N22" s="393"/>
      <c r="O22" s="398"/>
      <c r="P22" s="399"/>
      <c r="Q22" s="399"/>
      <c r="R22" s="400"/>
      <c r="S22" s="403"/>
      <c r="T22" s="403"/>
      <c r="U22" s="405"/>
      <c r="V22" s="405"/>
      <c r="W22" s="405"/>
      <c r="X22" s="406" t="s">
        <v>138</v>
      </c>
      <c r="Y22" s="407"/>
      <c r="Z22" s="407"/>
      <c r="AA22" s="61">
        <v>30</v>
      </c>
      <c r="AB22" s="391"/>
      <c r="AC22" s="391"/>
      <c r="AD22" s="391"/>
      <c r="AE22" s="391"/>
      <c r="AF22" s="392"/>
      <c r="AG22" s="37"/>
      <c r="AH22" s="408" t="s">
        <v>139</v>
      </c>
      <c r="AI22" s="408"/>
      <c r="AJ22" s="37"/>
    </row>
    <row r="23" spans="1:37" s="17" customFormat="1" ht="20.25" customHeight="1" x14ac:dyDescent="0.35">
      <c r="A23" s="409" t="str">
        <f>P5</f>
        <v>A</v>
      </c>
      <c r="B23" s="410"/>
      <c r="C23" s="410"/>
      <c r="D23" s="410"/>
      <c r="E23" s="410"/>
      <c r="F23" s="410"/>
      <c r="G23" s="410"/>
      <c r="H23" s="411"/>
      <c r="I23" s="412">
        <v>5</v>
      </c>
      <c r="J23" s="413"/>
      <c r="K23" s="413"/>
      <c r="L23" s="413"/>
      <c r="M23" s="413"/>
      <c r="N23" s="414"/>
      <c r="O23" s="415" t="str">
        <f>IF(S17=0,"",O17*5/S17)</f>
        <v/>
      </c>
      <c r="P23" s="415"/>
      <c r="Q23" s="415"/>
      <c r="R23" s="415"/>
      <c r="S23" s="416"/>
      <c r="T23" s="416"/>
      <c r="U23" s="416"/>
      <c r="V23" s="416"/>
      <c r="W23" s="416"/>
      <c r="X23" s="417">
        <f>IF($AA$22="",,IF(AI23&lt;AA22,5,($AA$22/AI23)*5))</f>
        <v>5</v>
      </c>
      <c r="Y23" s="417"/>
      <c r="Z23" s="417"/>
      <c r="AA23" s="417"/>
      <c r="AB23" s="418" t="e">
        <f>IF(AND(I23="",O23="",S23="",X23=""),"",I23*0.3+O23*0.4+S23*0.1+X23*0.2)</f>
        <v>#VALUE!</v>
      </c>
      <c r="AC23" s="418"/>
      <c r="AD23" s="418"/>
      <c r="AE23" s="418"/>
      <c r="AF23" s="418"/>
      <c r="AG23" s="37"/>
      <c r="AH23" s="62" t="str">
        <f>P5</f>
        <v>A</v>
      </c>
      <c r="AI23" s="22"/>
      <c r="AJ23" s="37"/>
    </row>
    <row r="24" spans="1:37" s="17" customFormat="1" ht="20.25" customHeight="1" x14ac:dyDescent="0.35">
      <c r="A24" s="430" t="str">
        <f>V5</f>
        <v>B</v>
      </c>
      <c r="B24" s="431"/>
      <c r="C24" s="431"/>
      <c r="D24" s="431"/>
      <c r="E24" s="431"/>
      <c r="F24" s="431"/>
      <c r="G24" s="431"/>
      <c r="H24" s="432"/>
      <c r="I24" s="433">
        <v>3</v>
      </c>
      <c r="J24" s="434"/>
      <c r="K24" s="434"/>
      <c r="L24" s="434"/>
      <c r="M24" s="434"/>
      <c r="N24" s="435"/>
      <c r="O24" s="436" t="str">
        <f>IF(X17=0,"",O17*5/X17)</f>
        <v/>
      </c>
      <c r="P24" s="437"/>
      <c r="Q24" s="437"/>
      <c r="R24" s="438"/>
      <c r="S24" s="439"/>
      <c r="T24" s="439"/>
      <c r="U24" s="439"/>
      <c r="V24" s="439"/>
      <c r="W24" s="439"/>
      <c r="X24" s="417">
        <f>IF($AA$22="",,IF(AI24&lt;AA22,5,($AA$22/AI24)*5))</f>
        <v>5</v>
      </c>
      <c r="Y24" s="417"/>
      <c r="Z24" s="417"/>
      <c r="AA24" s="417"/>
      <c r="AB24" s="440" t="e">
        <f>IF(AND(I24="",O24="",S24="",X24=""),"",I24*0.3+O24*0.4+S24*0.1+X24*0.2)</f>
        <v>#VALUE!</v>
      </c>
      <c r="AC24" s="440"/>
      <c r="AD24" s="440"/>
      <c r="AE24" s="440"/>
      <c r="AF24" s="440"/>
      <c r="AG24" s="37"/>
      <c r="AH24" s="63" t="str">
        <f>V5</f>
        <v>B</v>
      </c>
      <c r="AI24" s="20"/>
      <c r="AJ24" s="37"/>
    </row>
    <row r="25" spans="1:37" s="17" customFormat="1" ht="20.25" customHeight="1" x14ac:dyDescent="0.35">
      <c r="A25" s="419" t="str">
        <f>AA5</f>
        <v>C</v>
      </c>
      <c r="B25" s="420"/>
      <c r="C25" s="420"/>
      <c r="D25" s="420"/>
      <c r="E25" s="420"/>
      <c r="F25" s="420"/>
      <c r="G25" s="420"/>
      <c r="H25" s="421"/>
      <c r="I25" s="422">
        <v>1</v>
      </c>
      <c r="J25" s="423"/>
      <c r="K25" s="423"/>
      <c r="L25" s="423"/>
      <c r="M25" s="423"/>
      <c r="N25" s="424"/>
      <c r="O25" s="425" t="str">
        <f>IF(AD17=0,"",O17*5/AD17)</f>
        <v/>
      </c>
      <c r="P25" s="426"/>
      <c r="Q25" s="426"/>
      <c r="R25" s="427"/>
      <c r="S25" s="428"/>
      <c r="T25" s="428"/>
      <c r="U25" s="428"/>
      <c r="V25" s="428"/>
      <c r="W25" s="428"/>
      <c r="X25" s="417">
        <f>IF($AA$22="",,IF(AI25&lt;AA22,5,($AA$22/AI25)*5))</f>
        <v>5</v>
      </c>
      <c r="Y25" s="417"/>
      <c r="Z25" s="417"/>
      <c r="AA25" s="417"/>
      <c r="AB25" s="429" t="e">
        <f>IF(AND(I25="",O25="",S25="",X25=""),"",I25*0.3+O25*0.4+S25*0.1+X25*0.2)</f>
        <v>#VALUE!</v>
      </c>
      <c r="AC25" s="429"/>
      <c r="AD25" s="429"/>
      <c r="AE25" s="429"/>
      <c r="AF25" s="429"/>
      <c r="AG25" s="37"/>
      <c r="AH25" s="64" t="str">
        <f>AA5</f>
        <v>C</v>
      </c>
      <c r="AI25" s="21"/>
      <c r="AJ25" s="37"/>
    </row>
    <row r="26" spans="1:37" ht="8.25" customHeight="1" x14ac:dyDescent="0.3">
      <c r="A26" s="24"/>
      <c r="B26" s="38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H26" s="24"/>
      <c r="AI26" s="24"/>
    </row>
    <row r="27" spans="1:37" ht="17.25" customHeight="1" x14ac:dyDescent="0.3">
      <c r="A27" s="454" t="s">
        <v>140</v>
      </c>
      <c r="B27" s="454"/>
      <c r="C27" s="454"/>
      <c r="D27" s="454"/>
      <c r="E27" s="455"/>
      <c r="F27" s="456"/>
      <c r="G27" s="456"/>
      <c r="H27" s="456"/>
      <c r="I27" s="456"/>
      <c r="J27" s="456"/>
      <c r="K27" s="456"/>
      <c r="L27" s="456"/>
      <c r="M27" s="457"/>
      <c r="N27" s="18"/>
      <c r="O27" s="458" t="s">
        <v>141</v>
      </c>
      <c r="P27" s="458"/>
      <c r="Q27" s="458"/>
      <c r="R27" s="458"/>
      <c r="S27" s="458"/>
      <c r="T27" s="459"/>
      <c r="U27" s="459"/>
      <c r="V27" s="459"/>
      <c r="W27" s="459"/>
      <c r="X27" s="459"/>
      <c r="Y27" s="459"/>
      <c r="Z27" s="459"/>
      <c r="AA27" s="459"/>
      <c r="AB27" s="459"/>
      <c r="AC27" s="459"/>
      <c r="AD27" s="459"/>
      <c r="AE27" s="459"/>
      <c r="AF27" s="459"/>
      <c r="AH27" s="24"/>
      <c r="AI27" s="24"/>
    </row>
    <row r="28" spans="1:37" ht="17.25" customHeight="1" x14ac:dyDescent="0.3">
      <c r="A28" s="454" t="s">
        <v>142</v>
      </c>
      <c r="B28" s="454"/>
      <c r="C28" s="454"/>
      <c r="D28" s="454"/>
      <c r="E28" s="460"/>
      <c r="F28" s="461"/>
      <c r="G28" s="461"/>
      <c r="H28" s="461"/>
      <c r="I28" s="461"/>
      <c r="J28" s="461"/>
      <c r="K28" s="461"/>
      <c r="L28" s="461"/>
      <c r="M28" s="462"/>
      <c r="N28" s="19"/>
      <c r="O28" s="459"/>
      <c r="P28" s="459"/>
      <c r="Q28" s="459"/>
      <c r="R28" s="459"/>
      <c r="S28" s="459"/>
      <c r="T28" s="459"/>
      <c r="U28" s="459"/>
      <c r="V28" s="459"/>
      <c r="W28" s="459"/>
      <c r="X28" s="459"/>
      <c r="Y28" s="459"/>
      <c r="Z28" s="459"/>
      <c r="AA28" s="459"/>
      <c r="AB28" s="459"/>
      <c r="AC28" s="459"/>
      <c r="AD28" s="459"/>
      <c r="AE28" s="459"/>
      <c r="AF28" s="459"/>
      <c r="AH28" s="24"/>
      <c r="AI28" s="24"/>
    </row>
    <row r="29" spans="1:37" ht="12" customHeight="1" x14ac:dyDescent="0.3">
      <c r="A29" s="39"/>
      <c r="B29" s="39"/>
      <c r="C29" s="39"/>
      <c r="D29" s="39"/>
      <c r="E29" s="39"/>
      <c r="F29" s="40"/>
      <c r="G29" s="40"/>
      <c r="H29" s="40"/>
      <c r="I29" s="40"/>
      <c r="J29" s="40"/>
      <c r="K29" s="40"/>
      <c r="L29" s="40"/>
      <c r="M29" s="40"/>
      <c r="N29" s="40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H29" s="24"/>
      <c r="AI29" s="24"/>
      <c r="AK29" s="24"/>
    </row>
    <row r="30" spans="1:37" ht="13" x14ac:dyDescent="0.3">
      <c r="A30" s="42"/>
      <c r="B30" s="441" t="s">
        <v>143</v>
      </c>
      <c r="C30" s="442"/>
      <c r="D30" s="443"/>
      <c r="E30" s="43"/>
      <c r="F30" s="447" t="s">
        <v>144</v>
      </c>
      <c r="G30" s="447"/>
      <c r="H30" s="447"/>
      <c r="I30" s="447"/>
      <c r="J30" s="447"/>
      <c r="K30" s="447"/>
      <c r="L30" s="447"/>
      <c r="M30" s="447"/>
      <c r="N30" s="447"/>
      <c r="O30" s="447"/>
      <c r="P30" s="447"/>
      <c r="Q30" s="447"/>
      <c r="R30" s="447"/>
      <c r="S30" s="447" t="s">
        <v>145</v>
      </c>
      <c r="T30" s="447"/>
      <c r="U30" s="447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H30" s="24"/>
      <c r="AI30" s="24"/>
    </row>
    <row r="31" spans="1:37" ht="14" x14ac:dyDescent="0.3">
      <c r="A31" s="44"/>
      <c r="B31" s="444"/>
      <c r="C31" s="445"/>
      <c r="D31" s="446"/>
      <c r="E31" s="45"/>
      <c r="F31" s="448" t="s">
        <v>146</v>
      </c>
      <c r="G31" s="449"/>
      <c r="H31" s="449"/>
      <c r="I31" s="450"/>
      <c r="J31" s="450"/>
      <c r="K31" s="450"/>
      <c r="L31" s="450"/>
      <c r="M31" s="450"/>
      <c r="N31" s="450"/>
      <c r="O31" s="450"/>
      <c r="P31" s="450"/>
      <c r="Q31" s="450"/>
      <c r="R31" s="451"/>
      <c r="S31" s="448" t="s">
        <v>146</v>
      </c>
      <c r="T31" s="449"/>
      <c r="U31" s="452"/>
      <c r="V31" s="452"/>
      <c r="W31" s="452"/>
      <c r="X31" s="452"/>
      <c r="Y31" s="452"/>
      <c r="Z31" s="452"/>
      <c r="AA31" s="452"/>
      <c r="AB31" s="452"/>
      <c r="AC31" s="452"/>
      <c r="AD31" s="452"/>
      <c r="AE31" s="452"/>
      <c r="AF31" s="453"/>
      <c r="AH31" s="24"/>
      <c r="AI31" s="24"/>
    </row>
    <row r="32" spans="1:37" ht="14" x14ac:dyDescent="0.3">
      <c r="A32" s="44"/>
      <c r="B32" s="463"/>
      <c r="C32" s="464"/>
      <c r="D32" s="465"/>
      <c r="E32" s="45"/>
      <c r="F32" s="469" t="s">
        <v>147</v>
      </c>
      <c r="G32" s="470"/>
      <c r="H32" s="470"/>
      <c r="I32" s="471"/>
      <c r="J32" s="471"/>
      <c r="K32" s="471"/>
      <c r="L32" s="471"/>
      <c r="M32" s="471"/>
      <c r="N32" s="471"/>
      <c r="O32" s="471"/>
      <c r="P32" s="471"/>
      <c r="Q32" s="471"/>
      <c r="R32" s="472"/>
      <c r="S32" s="469" t="s">
        <v>147</v>
      </c>
      <c r="T32" s="470"/>
      <c r="U32" s="473"/>
      <c r="V32" s="473"/>
      <c r="W32" s="473"/>
      <c r="X32" s="473"/>
      <c r="Y32" s="473"/>
      <c r="Z32" s="473"/>
      <c r="AA32" s="473"/>
      <c r="AB32" s="473"/>
      <c r="AC32" s="473"/>
      <c r="AD32" s="473"/>
      <c r="AE32" s="473"/>
      <c r="AF32" s="474"/>
      <c r="AH32" s="24"/>
      <c r="AI32" s="24"/>
    </row>
    <row r="33" spans="1:35" ht="31.5" customHeight="1" x14ac:dyDescent="0.3">
      <c r="A33" s="44"/>
      <c r="B33" s="466"/>
      <c r="C33" s="467"/>
      <c r="D33" s="468"/>
      <c r="E33" s="45"/>
      <c r="F33" s="475" t="s">
        <v>148</v>
      </c>
      <c r="G33" s="476"/>
      <c r="H33" s="476"/>
      <c r="I33" s="477"/>
      <c r="J33" s="477"/>
      <c r="K33" s="477"/>
      <c r="L33" s="477"/>
      <c r="M33" s="477"/>
      <c r="N33" s="477"/>
      <c r="O33" s="477"/>
      <c r="P33" s="477"/>
      <c r="Q33" s="477"/>
      <c r="R33" s="478"/>
      <c r="S33" s="475" t="s">
        <v>148</v>
      </c>
      <c r="T33" s="476"/>
      <c r="U33" s="479"/>
      <c r="V33" s="479"/>
      <c r="W33" s="479"/>
      <c r="X33" s="479"/>
      <c r="Y33" s="479"/>
      <c r="Z33" s="479"/>
      <c r="AA33" s="479"/>
      <c r="AB33" s="479"/>
      <c r="AC33" s="479"/>
      <c r="AD33" s="479"/>
      <c r="AE33" s="479"/>
      <c r="AF33" s="480"/>
      <c r="AH33" s="24"/>
      <c r="AI33" s="24"/>
    </row>
    <row r="34" spans="1:35" ht="13" x14ac:dyDescent="0.3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H34" s="24"/>
      <c r="AI34" s="24"/>
    </row>
    <row r="35" spans="1:35" ht="13" x14ac:dyDescent="0.3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H35" s="24"/>
      <c r="AI35" s="24"/>
    </row>
    <row r="36" spans="1:35" ht="13" x14ac:dyDescent="0.3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</sheetData>
  <sheetProtection algorithmName="SHA-512" hashValue="jBcNMGyyv6xvExtJpXMdf98/LwgBOUMy/R1IW45YumzLHqH7v60FOWf+fOOXkGb8Cjds0RrTwU7sKFv2fJrzFg==" saltValue="E/KNnykjJ9UkwXSwQwLfDA==" spinCount="100000" sheet="1" objects="1" scenarios="1"/>
  <mergeCells count="171">
    <mergeCell ref="B32:D33"/>
    <mergeCell ref="F32:H32"/>
    <mergeCell ref="I32:R32"/>
    <mergeCell ref="S32:T32"/>
    <mergeCell ref="U32:AF32"/>
    <mergeCell ref="F33:H33"/>
    <mergeCell ref="I33:R33"/>
    <mergeCell ref="S33:T33"/>
    <mergeCell ref="U33:AF33"/>
    <mergeCell ref="B30:D31"/>
    <mergeCell ref="F30:R30"/>
    <mergeCell ref="S30:AF30"/>
    <mergeCell ref="F31:H31"/>
    <mergeCell ref="I31:R31"/>
    <mergeCell ref="S31:T31"/>
    <mergeCell ref="U31:AF31"/>
    <mergeCell ref="A27:D27"/>
    <mergeCell ref="E27:M27"/>
    <mergeCell ref="O27:S27"/>
    <mergeCell ref="T27:AF27"/>
    <mergeCell ref="A28:D28"/>
    <mergeCell ref="E28:M28"/>
    <mergeCell ref="O28:AF28"/>
    <mergeCell ref="A25:H25"/>
    <mergeCell ref="I25:N25"/>
    <mergeCell ref="O25:R25"/>
    <mergeCell ref="S25:W25"/>
    <mergeCell ref="X25:AA25"/>
    <mergeCell ref="AB25:AF25"/>
    <mergeCell ref="A24:H24"/>
    <mergeCell ref="I24:N24"/>
    <mergeCell ref="O24:R24"/>
    <mergeCell ref="S24:W24"/>
    <mergeCell ref="X24:AA24"/>
    <mergeCell ref="AB24:AF24"/>
    <mergeCell ref="U21:U22"/>
    <mergeCell ref="V21:V22"/>
    <mergeCell ref="W21:W22"/>
    <mergeCell ref="X22:Z22"/>
    <mergeCell ref="AH22:AI22"/>
    <mergeCell ref="A23:H23"/>
    <mergeCell ref="I23:N23"/>
    <mergeCell ref="O23:R23"/>
    <mergeCell ref="S23:W23"/>
    <mergeCell ref="X23:AA23"/>
    <mergeCell ref="AB23:AF23"/>
    <mergeCell ref="AA17:AC17"/>
    <mergeCell ref="AD17:AF17"/>
    <mergeCell ref="A19:H22"/>
    <mergeCell ref="I19:N19"/>
    <mergeCell ref="O19:R19"/>
    <mergeCell ref="S19:W19"/>
    <mergeCell ref="X19:AA19"/>
    <mergeCell ref="AB19:AF22"/>
    <mergeCell ref="I20:J20"/>
    <mergeCell ref="K20:L20"/>
    <mergeCell ref="H17:K17"/>
    <mergeCell ref="L17:N17"/>
    <mergeCell ref="P17:R17"/>
    <mergeCell ref="S17:U17"/>
    <mergeCell ref="V17:W17"/>
    <mergeCell ref="X17:Z17"/>
    <mergeCell ref="M20:N20"/>
    <mergeCell ref="O20:R22"/>
    <mergeCell ref="X20:AA21"/>
    <mergeCell ref="I21:J22"/>
    <mergeCell ref="K21:L22"/>
    <mergeCell ref="M21:N22"/>
    <mergeCell ref="S21:S22"/>
    <mergeCell ref="T21:T22"/>
    <mergeCell ref="AA15:AC15"/>
    <mergeCell ref="AD15:AF15"/>
    <mergeCell ref="H16:K16"/>
    <mergeCell ref="L16:N16"/>
    <mergeCell ref="P16:R16"/>
    <mergeCell ref="S16:U16"/>
    <mergeCell ref="V16:W16"/>
    <mergeCell ref="X16:Z16"/>
    <mergeCell ref="AA16:AC16"/>
    <mergeCell ref="AD16:AF16"/>
    <mergeCell ref="H15:K15"/>
    <mergeCell ref="L15:N15"/>
    <mergeCell ref="P15:R15"/>
    <mergeCell ref="S15:U15"/>
    <mergeCell ref="V15:W15"/>
    <mergeCell ref="X15:Z15"/>
    <mergeCell ref="H13:K13"/>
    <mergeCell ref="L13:N13"/>
    <mergeCell ref="P13:R13"/>
    <mergeCell ref="S13:U13"/>
    <mergeCell ref="V13:W13"/>
    <mergeCell ref="X13:Z13"/>
    <mergeCell ref="AA13:AC13"/>
    <mergeCell ref="AD13:AF13"/>
    <mergeCell ref="E14:K14"/>
    <mergeCell ref="L14:N14"/>
    <mergeCell ref="P14:R14"/>
    <mergeCell ref="S14:U14"/>
    <mergeCell ref="V14:W14"/>
    <mergeCell ref="X14:Z14"/>
    <mergeCell ref="AA14:AC14"/>
    <mergeCell ref="AD14:AF14"/>
    <mergeCell ref="AD11:AF11"/>
    <mergeCell ref="H12:K12"/>
    <mergeCell ref="L12:N12"/>
    <mergeCell ref="P12:R12"/>
    <mergeCell ref="S12:U12"/>
    <mergeCell ref="V12:W12"/>
    <mergeCell ref="X12:Z12"/>
    <mergeCell ref="AA12:AC12"/>
    <mergeCell ref="AD12:AF12"/>
    <mergeCell ref="A11:E11"/>
    <mergeCell ref="F11:H11"/>
    <mergeCell ref="I11:K11"/>
    <mergeCell ref="L11:N11"/>
    <mergeCell ref="P11:R11"/>
    <mergeCell ref="S11:U11"/>
    <mergeCell ref="V11:W11"/>
    <mergeCell ref="X11:Z11"/>
    <mergeCell ref="AA11:AC11"/>
    <mergeCell ref="AD9:AF9"/>
    <mergeCell ref="A10:E10"/>
    <mergeCell ref="F10:H10"/>
    <mergeCell ref="I10:K10"/>
    <mergeCell ref="L10:N10"/>
    <mergeCell ref="P10:R10"/>
    <mergeCell ref="S10:U10"/>
    <mergeCell ref="V10:W10"/>
    <mergeCell ref="X10:Z10"/>
    <mergeCell ref="AA10:AC10"/>
    <mergeCell ref="AD10:AF10"/>
    <mergeCell ref="A9:E9"/>
    <mergeCell ref="F9:H9"/>
    <mergeCell ref="I9:K9"/>
    <mergeCell ref="L9:N9"/>
    <mergeCell ref="P9:R9"/>
    <mergeCell ref="S9:U9"/>
    <mergeCell ref="V9:W9"/>
    <mergeCell ref="X9:Z9"/>
    <mergeCell ref="AA9:AC9"/>
    <mergeCell ref="AD7:AF7"/>
    <mergeCell ref="A8:E8"/>
    <mergeCell ref="F8:H8"/>
    <mergeCell ref="I8:K8"/>
    <mergeCell ref="L8:N8"/>
    <mergeCell ref="P8:R8"/>
    <mergeCell ref="S8:U8"/>
    <mergeCell ref="V8:W8"/>
    <mergeCell ref="X8:Z8"/>
    <mergeCell ref="AA8:AC8"/>
    <mergeCell ref="AD8:AF8"/>
    <mergeCell ref="A7:E7"/>
    <mergeCell ref="F7:H7"/>
    <mergeCell ref="I7:K7"/>
    <mergeCell ref="L7:N7"/>
    <mergeCell ref="P7:R7"/>
    <mergeCell ref="S7:U7"/>
    <mergeCell ref="V7:W7"/>
    <mergeCell ref="X7:Z7"/>
    <mergeCell ref="AA7:AC7"/>
    <mergeCell ref="A1:D3"/>
    <mergeCell ref="AB1:AF1"/>
    <mergeCell ref="AB2:AF2"/>
    <mergeCell ref="AB3:AF3"/>
    <mergeCell ref="B5:D5"/>
    <mergeCell ref="L5:O6"/>
    <mergeCell ref="P5:U6"/>
    <mergeCell ref="V5:Z6"/>
    <mergeCell ref="AA5:AF6"/>
    <mergeCell ref="E3:AA3"/>
    <mergeCell ref="E1:AA2"/>
  </mergeCells>
  <conditionalFormatting sqref="P5">
    <cfRule type="cellIs" dxfId="5" priority="1" stopIfTrue="1" operator="equal">
      <formula>"PROVEEDOR # 1:"</formula>
    </cfRule>
    <cfRule type="cellIs" dxfId="4" priority="2" stopIfTrue="1" operator="notEqual">
      <formula>"PROVEEDOR # 1:"</formula>
    </cfRule>
  </conditionalFormatting>
  <conditionalFormatting sqref="V5">
    <cfRule type="cellIs" dxfId="3" priority="3" stopIfTrue="1" operator="equal">
      <formula>"PROVEEDOR # 2:"</formula>
    </cfRule>
    <cfRule type="cellIs" dxfId="2" priority="4" stopIfTrue="1" operator="notEqual">
      <formula>"PROVEEDOR # 2:"</formula>
    </cfRule>
  </conditionalFormatting>
  <conditionalFormatting sqref="AA5">
    <cfRule type="cellIs" dxfId="1" priority="5" stopIfTrue="1" operator="equal">
      <formula>"PROVEEDOR # 3:"</formula>
    </cfRule>
    <cfRule type="cellIs" dxfId="0" priority="6" stopIfTrue="1" operator="notEqual">
      <formula>"PROVEEDOR # 3:"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CEC09-2CB5-49A5-9AD4-FD5BD2C8F9AA}">
  <dimension ref="A1:AM193"/>
  <sheetViews>
    <sheetView zoomScale="70" zoomScaleNormal="70" workbookViewId="0">
      <selection activeCell="E5" sqref="E5"/>
    </sheetView>
  </sheetViews>
  <sheetFormatPr baseColWidth="10" defaultColWidth="11.453125" defaultRowHeight="14.5" x14ac:dyDescent="0.35"/>
  <cols>
    <col min="1" max="1" width="5.1796875" style="80" customWidth="1"/>
    <col min="2" max="2" width="25.7265625" customWidth="1"/>
    <col min="3" max="3" width="34.7265625" customWidth="1"/>
    <col min="4" max="4" width="87.54296875" customWidth="1"/>
    <col min="5" max="5" width="42.54296875" customWidth="1"/>
    <col min="6" max="39" width="11.453125" style="80"/>
  </cols>
  <sheetData>
    <row r="1" spans="1:39" ht="15" thickBot="1" x14ac:dyDescent="0.4"/>
    <row r="2" spans="1:39" ht="16" thickBot="1" x14ac:dyDescent="0.4">
      <c r="B2" s="485"/>
      <c r="C2" s="488" t="s">
        <v>149</v>
      </c>
      <c r="D2" s="489"/>
      <c r="E2" s="66" t="s">
        <v>1</v>
      </c>
    </row>
    <row r="3" spans="1:39" x14ac:dyDescent="0.35">
      <c r="B3" s="486"/>
      <c r="C3" s="490" t="s">
        <v>0</v>
      </c>
      <c r="D3" s="491"/>
      <c r="E3" s="67" t="s">
        <v>9</v>
      </c>
    </row>
    <row r="4" spans="1:39" ht="15" thickBot="1" x14ac:dyDescent="0.4">
      <c r="B4" s="487"/>
      <c r="C4" s="492" t="s">
        <v>150</v>
      </c>
      <c r="D4" s="493"/>
      <c r="E4" s="67" t="s">
        <v>14</v>
      </c>
    </row>
    <row r="6" spans="1:39" s="65" customFormat="1" ht="33" customHeight="1" x14ac:dyDescent="0.35">
      <c r="A6" s="81"/>
      <c r="B6" s="68" t="s">
        <v>46</v>
      </c>
      <c r="C6" s="69" t="s">
        <v>151</v>
      </c>
      <c r="D6" s="69" t="s">
        <v>47</v>
      </c>
      <c r="E6" s="69" t="s">
        <v>152</v>
      </c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</row>
    <row r="7" spans="1:39" ht="141" customHeight="1" x14ac:dyDescent="0.35">
      <c r="B7" s="481" t="s">
        <v>48</v>
      </c>
      <c r="C7" s="70" t="s">
        <v>153</v>
      </c>
      <c r="D7" s="71" t="s">
        <v>154</v>
      </c>
      <c r="E7" s="72" t="s">
        <v>155</v>
      </c>
    </row>
    <row r="8" spans="1:39" ht="75.75" customHeight="1" x14ac:dyDescent="0.35">
      <c r="B8" s="481"/>
      <c r="C8" s="70" t="s">
        <v>156</v>
      </c>
      <c r="D8" s="70" t="s">
        <v>157</v>
      </c>
      <c r="E8" s="72" t="s">
        <v>158</v>
      </c>
    </row>
    <row r="9" spans="1:39" ht="127.5" customHeight="1" x14ac:dyDescent="0.35">
      <c r="B9" s="482" t="s">
        <v>51</v>
      </c>
      <c r="C9" s="70" t="s">
        <v>159</v>
      </c>
      <c r="D9" s="70" t="s">
        <v>160</v>
      </c>
      <c r="E9" s="72" t="s">
        <v>161</v>
      </c>
    </row>
    <row r="10" spans="1:39" x14ac:dyDescent="0.35">
      <c r="B10" s="483"/>
      <c r="C10" s="70" t="s">
        <v>162</v>
      </c>
      <c r="D10" s="70"/>
      <c r="E10" s="72" t="s">
        <v>163</v>
      </c>
    </row>
    <row r="11" spans="1:39" ht="63.75" customHeight="1" x14ac:dyDescent="0.35">
      <c r="B11" s="483"/>
      <c r="C11" s="70" t="s">
        <v>164</v>
      </c>
      <c r="D11" s="70" t="s">
        <v>165</v>
      </c>
      <c r="E11" s="72" t="s">
        <v>166</v>
      </c>
    </row>
    <row r="12" spans="1:39" ht="84" customHeight="1" x14ac:dyDescent="0.35">
      <c r="B12" s="483"/>
      <c r="C12" s="70" t="s">
        <v>167</v>
      </c>
      <c r="D12" s="70" t="s">
        <v>168</v>
      </c>
      <c r="E12" s="72" t="s">
        <v>158</v>
      </c>
    </row>
    <row r="13" spans="1:39" ht="72" customHeight="1" x14ac:dyDescent="0.35">
      <c r="B13" s="483"/>
      <c r="C13" s="70" t="s">
        <v>169</v>
      </c>
      <c r="D13" s="70" t="s">
        <v>170</v>
      </c>
      <c r="E13" s="72" t="s">
        <v>155</v>
      </c>
    </row>
    <row r="14" spans="1:39" ht="72" customHeight="1" x14ac:dyDescent="0.35">
      <c r="B14" s="483"/>
      <c r="C14" s="70" t="s">
        <v>171</v>
      </c>
      <c r="D14" s="70" t="s">
        <v>172</v>
      </c>
      <c r="E14" s="73" t="s">
        <v>155</v>
      </c>
    </row>
    <row r="15" spans="1:39" ht="85.5" customHeight="1" x14ac:dyDescent="0.35">
      <c r="B15" s="483"/>
      <c r="C15" s="70" t="s">
        <v>173</v>
      </c>
      <c r="D15" s="70" t="s">
        <v>174</v>
      </c>
      <c r="E15" s="72" t="s">
        <v>166</v>
      </c>
    </row>
    <row r="16" spans="1:39" ht="72" customHeight="1" x14ac:dyDescent="0.35">
      <c r="B16" s="483"/>
      <c r="C16" s="70" t="s">
        <v>175</v>
      </c>
      <c r="D16" s="70" t="s">
        <v>176</v>
      </c>
      <c r="E16" s="72" t="s">
        <v>166</v>
      </c>
    </row>
    <row r="17" spans="2:5" ht="69.75" customHeight="1" x14ac:dyDescent="0.35">
      <c r="B17" s="483"/>
      <c r="C17" s="70" t="s">
        <v>177</v>
      </c>
      <c r="D17" s="70" t="s">
        <v>178</v>
      </c>
      <c r="E17" s="72" t="s">
        <v>161</v>
      </c>
    </row>
    <row r="18" spans="2:5" ht="51" customHeight="1" x14ac:dyDescent="0.35">
      <c r="B18" s="483"/>
      <c r="C18" s="70" t="s">
        <v>179</v>
      </c>
      <c r="D18" s="70" t="s">
        <v>180</v>
      </c>
      <c r="E18" s="72" t="s">
        <v>161</v>
      </c>
    </row>
    <row r="19" spans="2:5" ht="56.25" customHeight="1" x14ac:dyDescent="0.35">
      <c r="B19" s="484"/>
      <c r="C19" s="70" t="s">
        <v>181</v>
      </c>
      <c r="D19" s="70" t="s">
        <v>182</v>
      </c>
      <c r="E19" s="72" t="s">
        <v>158</v>
      </c>
    </row>
    <row r="20" spans="2:5" s="80" customFormat="1" x14ac:dyDescent="0.35"/>
    <row r="21" spans="2:5" s="80" customFormat="1" x14ac:dyDescent="0.35"/>
    <row r="22" spans="2:5" s="80" customFormat="1" x14ac:dyDescent="0.35"/>
    <row r="23" spans="2:5" s="80" customFormat="1" x14ac:dyDescent="0.35"/>
    <row r="24" spans="2:5" s="80" customFormat="1" x14ac:dyDescent="0.35"/>
    <row r="25" spans="2:5" s="80" customFormat="1" x14ac:dyDescent="0.35"/>
    <row r="26" spans="2:5" s="80" customFormat="1" x14ac:dyDescent="0.35"/>
    <row r="27" spans="2:5" s="80" customFormat="1" x14ac:dyDescent="0.35"/>
    <row r="28" spans="2:5" s="80" customFormat="1" x14ac:dyDescent="0.35"/>
    <row r="29" spans="2:5" s="80" customFormat="1" x14ac:dyDescent="0.35"/>
    <row r="30" spans="2:5" s="80" customFormat="1" x14ac:dyDescent="0.35"/>
    <row r="31" spans="2:5" s="80" customFormat="1" x14ac:dyDescent="0.35"/>
    <row r="32" spans="2:5" s="80" customFormat="1" x14ac:dyDescent="0.35"/>
    <row r="33" s="80" customFormat="1" x14ac:dyDescent="0.35"/>
    <row r="34" s="80" customFormat="1" x14ac:dyDescent="0.35"/>
    <row r="35" s="80" customFormat="1" x14ac:dyDescent="0.35"/>
    <row r="36" s="80" customFormat="1" x14ac:dyDescent="0.35"/>
    <row r="37" s="80" customFormat="1" x14ac:dyDescent="0.35"/>
    <row r="38" s="80" customFormat="1" x14ac:dyDescent="0.35"/>
    <row r="39" s="80" customFormat="1" x14ac:dyDescent="0.35"/>
    <row r="40" s="80" customFormat="1" x14ac:dyDescent="0.35"/>
    <row r="41" s="80" customFormat="1" x14ac:dyDescent="0.35"/>
    <row r="42" s="80" customFormat="1" x14ac:dyDescent="0.35"/>
    <row r="43" s="80" customFormat="1" x14ac:dyDescent="0.35"/>
    <row r="44" s="80" customFormat="1" x14ac:dyDescent="0.35"/>
    <row r="45" s="80" customFormat="1" x14ac:dyDescent="0.35"/>
    <row r="46" s="80" customFormat="1" x14ac:dyDescent="0.35"/>
    <row r="47" s="80" customFormat="1" x14ac:dyDescent="0.35"/>
    <row r="48" s="80" customFormat="1" x14ac:dyDescent="0.35"/>
    <row r="49" s="80" customFormat="1" x14ac:dyDescent="0.35"/>
    <row r="50" s="80" customFormat="1" x14ac:dyDescent="0.35"/>
    <row r="51" s="80" customFormat="1" x14ac:dyDescent="0.35"/>
    <row r="52" s="80" customFormat="1" x14ac:dyDescent="0.35"/>
    <row r="53" s="80" customFormat="1" x14ac:dyDescent="0.35"/>
    <row r="54" s="80" customFormat="1" x14ac:dyDescent="0.35"/>
    <row r="55" s="80" customFormat="1" x14ac:dyDescent="0.35"/>
    <row r="56" s="80" customFormat="1" x14ac:dyDescent="0.35"/>
    <row r="57" s="80" customFormat="1" x14ac:dyDescent="0.35"/>
    <row r="58" s="80" customFormat="1" x14ac:dyDescent="0.35"/>
    <row r="59" s="80" customFormat="1" x14ac:dyDescent="0.35"/>
    <row r="60" s="80" customFormat="1" x14ac:dyDescent="0.35"/>
    <row r="61" s="80" customFormat="1" x14ac:dyDescent="0.35"/>
    <row r="62" s="80" customFormat="1" x14ac:dyDescent="0.35"/>
    <row r="63" s="80" customFormat="1" x14ac:dyDescent="0.35"/>
    <row r="64" s="80" customFormat="1" x14ac:dyDescent="0.35"/>
    <row r="65" s="80" customFormat="1" x14ac:dyDescent="0.35"/>
    <row r="66" s="80" customFormat="1" x14ac:dyDescent="0.35"/>
    <row r="67" s="80" customFormat="1" x14ac:dyDescent="0.35"/>
    <row r="68" s="80" customFormat="1" x14ac:dyDescent="0.35"/>
    <row r="69" s="80" customFormat="1" x14ac:dyDescent="0.35"/>
    <row r="70" s="80" customFormat="1" x14ac:dyDescent="0.35"/>
    <row r="71" s="80" customFormat="1" x14ac:dyDescent="0.35"/>
    <row r="72" s="80" customFormat="1" x14ac:dyDescent="0.35"/>
    <row r="73" s="80" customFormat="1" x14ac:dyDescent="0.35"/>
    <row r="74" s="80" customFormat="1" x14ac:dyDescent="0.35"/>
    <row r="75" s="80" customFormat="1" x14ac:dyDescent="0.35"/>
    <row r="76" s="80" customFormat="1" x14ac:dyDescent="0.35"/>
    <row r="77" s="80" customFormat="1" x14ac:dyDescent="0.35"/>
    <row r="78" s="80" customFormat="1" x14ac:dyDescent="0.35"/>
    <row r="79" s="80" customFormat="1" x14ac:dyDescent="0.35"/>
    <row r="80" s="80" customFormat="1" x14ac:dyDescent="0.35"/>
    <row r="81" s="80" customFormat="1" x14ac:dyDescent="0.35"/>
    <row r="82" s="80" customFormat="1" x14ac:dyDescent="0.35"/>
    <row r="83" s="80" customFormat="1" x14ac:dyDescent="0.35"/>
    <row r="84" s="80" customFormat="1" x14ac:dyDescent="0.35"/>
    <row r="85" s="80" customFormat="1" x14ac:dyDescent="0.35"/>
    <row r="86" s="80" customFormat="1" x14ac:dyDescent="0.35"/>
    <row r="87" s="80" customFormat="1" x14ac:dyDescent="0.35"/>
    <row r="88" s="80" customFormat="1" x14ac:dyDescent="0.35"/>
    <row r="89" s="80" customFormat="1" x14ac:dyDescent="0.35"/>
    <row r="90" s="80" customFormat="1" x14ac:dyDescent="0.35"/>
    <row r="91" s="80" customFormat="1" x14ac:dyDescent="0.35"/>
    <row r="92" s="80" customFormat="1" x14ac:dyDescent="0.35"/>
    <row r="93" s="80" customFormat="1" x14ac:dyDescent="0.35"/>
    <row r="94" s="80" customFormat="1" x14ac:dyDescent="0.35"/>
    <row r="95" s="80" customFormat="1" x14ac:dyDescent="0.35"/>
    <row r="96" s="80" customFormat="1" x14ac:dyDescent="0.35"/>
    <row r="97" s="80" customFormat="1" x14ac:dyDescent="0.35"/>
    <row r="98" s="80" customFormat="1" x14ac:dyDescent="0.35"/>
    <row r="99" s="80" customFormat="1" x14ac:dyDescent="0.35"/>
    <row r="100" s="80" customFormat="1" x14ac:dyDescent="0.35"/>
    <row r="101" s="80" customFormat="1" x14ac:dyDescent="0.35"/>
    <row r="102" s="80" customFormat="1" x14ac:dyDescent="0.35"/>
    <row r="103" s="80" customFormat="1" x14ac:dyDescent="0.35"/>
    <row r="104" s="80" customFormat="1" x14ac:dyDescent="0.35"/>
    <row r="105" s="80" customFormat="1" x14ac:dyDescent="0.35"/>
    <row r="106" s="80" customFormat="1" x14ac:dyDescent="0.35"/>
    <row r="107" s="80" customFormat="1" x14ac:dyDescent="0.35"/>
    <row r="108" s="80" customFormat="1" x14ac:dyDescent="0.35"/>
    <row r="109" s="80" customFormat="1" x14ac:dyDescent="0.35"/>
    <row r="110" s="80" customFormat="1" x14ac:dyDescent="0.35"/>
    <row r="111" s="80" customFormat="1" x14ac:dyDescent="0.35"/>
    <row r="112" s="80" customFormat="1" x14ac:dyDescent="0.35"/>
    <row r="113" s="80" customFormat="1" x14ac:dyDescent="0.35"/>
    <row r="114" s="80" customFormat="1" x14ac:dyDescent="0.35"/>
    <row r="115" s="80" customFormat="1" x14ac:dyDescent="0.35"/>
    <row r="116" s="80" customFormat="1" x14ac:dyDescent="0.35"/>
    <row r="117" s="80" customFormat="1" x14ac:dyDescent="0.35"/>
    <row r="118" s="80" customFormat="1" x14ac:dyDescent="0.35"/>
    <row r="119" s="80" customFormat="1" x14ac:dyDescent="0.35"/>
    <row r="120" s="80" customFormat="1" x14ac:dyDescent="0.35"/>
    <row r="121" s="80" customFormat="1" x14ac:dyDescent="0.35"/>
    <row r="122" s="80" customFormat="1" x14ac:dyDescent="0.35"/>
    <row r="123" s="80" customFormat="1" x14ac:dyDescent="0.35"/>
    <row r="124" s="80" customFormat="1" x14ac:dyDescent="0.35"/>
    <row r="125" s="80" customFormat="1" x14ac:dyDescent="0.35"/>
    <row r="126" s="80" customFormat="1" x14ac:dyDescent="0.35"/>
    <row r="127" s="80" customFormat="1" x14ac:dyDescent="0.35"/>
    <row r="128" s="80" customFormat="1" x14ac:dyDescent="0.35"/>
    <row r="129" s="80" customFormat="1" x14ac:dyDescent="0.35"/>
    <row r="130" s="80" customFormat="1" x14ac:dyDescent="0.35"/>
    <row r="131" s="80" customFormat="1" x14ac:dyDescent="0.35"/>
    <row r="132" s="80" customFormat="1" x14ac:dyDescent="0.35"/>
    <row r="133" s="80" customFormat="1" x14ac:dyDescent="0.35"/>
    <row r="134" s="80" customFormat="1" x14ac:dyDescent="0.35"/>
    <row r="135" s="80" customFormat="1" x14ac:dyDescent="0.35"/>
    <row r="136" s="80" customFormat="1" x14ac:dyDescent="0.35"/>
    <row r="137" s="80" customFormat="1" x14ac:dyDescent="0.35"/>
    <row r="138" s="80" customFormat="1" x14ac:dyDescent="0.35"/>
    <row r="139" s="80" customFormat="1" x14ac:dyDescent="0.35"/>
    <row r="140" s="80" customFormat="1" x14ac:dyDescent="0.35"/>
    <row r="141" s="80" customFormat="1" x14ac:dyDescent="0.35"/>
    <row r="142" s="80" customFormat="1" x14ac:dyDescent="0.35"/>
    <row r="143" s="80" customFormat="1" x14ac:dyDescent="0.35"/>
    <row r="144" s="80" customFormat="1" x14ac:dyDescent="0.35"/>
    <row r="145" s="80" customFormat="1" x14ac:dyDescent="0.35"/>
    <row r="146" s="80" customFormat="1" x14ac:dyDescent="0.35"/>
    <row r="147" s="80" customFormat="1" x14ac:dyDescent="0.35"/>
    <row r="148" s="80" customFormat="1" x14ac:dyDescent="0.35"/>
    <row r="149" s="80" customFormat="1" x14ac:dyDescent="0.35"/>
    <row r="150" s="80" customFormat="1" x14ac:dyDescent="0.35"/>
    <row r="151" s="80" customFormat="1" x14ac:dyDescent="0.35"/>
    <row r="152" s="80" customFormat="1" x14ac:dyDescent="0.35"/>
    <row r="153" s="80" customFormat="1" x14ac:dyDescent="0.35"/>
    <row r="154" s="80" customFormat="1" x14ac:dyDescent="0.35"/>
    <row r="155" s="80" customFormat="1" x14ac:dyDescent="0.35"/>
    <row r="156" s="80" customFormat="1" x14ac:dyDescent="0.35"/>
    <row r="157" s="80" customFormat="1" x14ac:dyDescent="0.35"/>
    <row r="158" s="80" customFormat="1" x14ac:dyDescent="0.35"/>
    <row r="159" s="80" customFormat="1" x14ac:dyDescent="0.35"/>
    <row r="160" s="80" customFormat="1" x14ac:dyDescent="0.35"/>
    <row r="161" s="80" customFormat="1" x14ac:dyDescent="0.35"/>
    <row r="162" s="80" customFormat="1" x14ac:dyDescent="0.35"/>
    <row r="163" s="80" customFormat="1" x14ac:dyDescent="0.35"/>
    <row r="164" s="80" customFormat="1" x14ac:dyDescent="0.35"/>
    <row r="165" s="80" customFormat="1" x14ac:dyDescent="0.35"/>
    <row r="166" s="80" customFormat="1" x14ac:dyDescent="0.35"/>
    <row r="167" s="80" customFormat="1" x14ac:dyDescent="0.35"/>
    <row r="168" s="80" customFormat="1" x14ac:dyDescent="0.35"/>
    <row r="169" s="80" customFormat="1" x14ac:dyDescent="0.35"/>
    <row r="170" s="80" customFormat="1" x14ac:dyDescent="0.35"/>
    <row r="171" s="80" customFormat="1" x14ac:dyDescent="0.35"/>
    <row r="172" s="80" customFormat="1" x14ac:dyDescent="0.35"/>
    <row r="173" s="80" customFormat="1" x14ac:dyDescent="0.35"/>
    <row r="174" s="80" customFormat="1" x14ac:dyDescent="0.35"/>
    <row r="175" s="80" customFormat="1" x14ac:dyDescent="0.35"/>
    <row r="176" s="80" customFormat="1" x14ac:dyDescent="0.35"/>
    <row r="177" s="80" customFormat="1" x14ac:dyDescent="0.35"/>
    <row r="178" s="80" customFormat="1" x14ac:dyDescent="0.35"/>
    <row r="179" s="80" customFormat="1" x14ac:dyDescent="0.35"/>
    <row r="180" s="80" customFormat="1" x14ac:dyDescent="0.35"/>
    <row r="181" s="80" customFormat="1" x14ac:dyDescent="0.35"/>
    <row r="182" s="80" customFormat="1" x14ac:dyDescent="0.35"/>
    <row r="183" s="80" customFormat="1" x14ac:dyDescent="0.35"/>
    <row r="184" s="80" customFormat="1" x14ac:dyDescent="0.35"/>
    <row r="185" s="80" customFormat="1" x14ac:dyDescent="0.35"/>
    <row r="186" s="80" customFormat="1" x14ac:dyDescent="0.35"/>
    <row r="187" s="80" customFormat="1" x14ac:dyDescent="0.35"/>
    <row r="188" s="80" customFormat="1" x14ac:dyDescent="0.35"/>
    <row r="189" s="80" customFormat="1" x14ac:dyDescent="0.35"/>
    <row r="190" s="80" customFormat="1" x14ac:dyDescent="0.35"/>
    <row r="191" s="80" customFormat="1" x14ac:dyDescent="0.35"/>
    <row r="192" s="80" customFormat="1" x14ac:dyDescent="0.35"/>
    <row r="193" s="80" customFormat="1" x14ac:dyDescent="0.35"/>
  </sheetData>
  <sheetProtection algorithmName="SHA-512" hashValue="E1ZodHo33PeuKXClXHvTvGELHsgWtFiD06NcNOPB9iQ6ppZHhe17cXsHgfrYGWmTVLLDuUU6d5Pi3PBe4HtzxQ==" saltValue="GhVhb8BCBHGbzAZBvyAicg==" spinCount="100000" sheet="1" objects="1" scenarios="1"/>
  <mergeCells count="6">
    <mergeCell ref="B7:B8"/>
    <mergeCell ref="B9:B19"/>
    <mergeCell ref="B2:B4"/>
    <mergeCell ref="C2:D2"/>
    <mergeCell ref="C3:D3"/>
    <mergeCell ref="C4:D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3356E-8155-4722-A985-779D6AE9E819}">
  <dimension ref="A1"/>
  <sheetViews>
    <sheetView workbookViewId="0">
      <selection activeCell="L26" sqref="L26"/>
    </sheetView>
  </sheetViews>
  <sheetFormatPr baseColWidth="10" defaultColWidth="10.81640625" defaultRowHeight="14.5" x14ac:dyDescent="0.35"/>
  <cols>
    <col min="1" max="16384" width="10.81640625" style="80"/>
  </cols>
  <sheetData/>
  <sheetProtection algorithmName="SHA-512" hashValue="HHYjtDgMoNJBTrg7e1uJCYAYRhCIVf4hMuv/fgcQRYcU3ubxrpvfRDEanmynX/WOtaxmMyh4VDyTaqxOKdNQmQ==" saltValue="u4j8KF7lXV5AD44NRDEqmg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15AA2-1397-42B8-95EB-6A352B6229F3}">
  <dimension ref="A14:D25"/>
  <sheetViews>
    <sheetView topLeftCell="A5" workbookViewId="0">
      <selection activeCell="A15" sqref="A15:D25"/>
    </sheetView>
  </sheetViews>
  <sheetFormatPr baseColWidth="10" defaultColWidth="11.453125" defaultRowHeight="14.5" x14ac:dyDescent="0.35"/>
  <cols>
    <col min="1" max="1" width="37.54296875" customWidth="1"/>
    <col min="2" max="2" width="47.26953125" customWidth="1"/>
    <col min="3" max="3" width="15.26953125" customWidth="1"/>
    <col min="4" max="4" width="17.7265625" customWidth="1"/>
  </cols>
  <sheetData>
    <row r="14" spans="1:4" ht="15" thickBot="1" x14ac:dyDescent="0.4"/>
    <row r="15" spans="1:4" x14ac:dyDescent="0.35">
      <c r="A15" s="497" t="s">
        <v>186</v>
      </c>
      <c r="B15" s="494" t="s">
        <v>187</v>
      </c>
      <c r="C15" s="54" t="s">
        <v>188</v>
      </c>
      <c r="D15" s="55"/>
    </row>
    <row r="16" spans="1:4" x14ac:dyDescent="0.35">
      <c r="A16" s="498"/>
      <c r="B16" s="495"/>
      <c r="C16" s="53" t="s">
        <v>189</v>
      </c>
      <c r="D16" s="56"/>
    </row>
    <row r="17" spans="1:4" x14ac:dyDescent="0.35">
      <c r="A17" s="498"/>
      <c r="B17" s="495" t="s">
        <v>190</v>
      </c>
      <c r="C17" s="53" t="s">
        <v>191</v>
      </c>
      <c r="D17" s="57" t="s">
        <v>192</v>
      </c>
    </row>
    <row r="18" spans="1:4" x14ac:dyDescent="0.35">
      <c r="A18" s="498"/>
      <c r="B18" s="495"/>
      <c r="C18" s="53" t="s">
        <v>193</v>
      </c>
      <c r="D18" s="58" t="s">
        <v>194</v>
      </c>
    </row>
    <row r="19" spans="1:4" x14ac:dyDescent="0.35">
      <c r="A19" s="498"/>
      <c r="B19" s="495"/>
      <c r="C19" s="53" t="s">
        <v>195</v>
      </c>
      <c r="D19" s="58" t="s">
        <v>196</v>
      </c>
    </row>
    <row r="20" spans="1:4" x14ac:dyDescent="0.35">
      <c r="A20" s="498"/>
      <c r="B20" s="495" t="s">
        <v>197</v>
      </c>
      <c r="C20" s="53" t="s">
        <v>191</v>
      </c>
      <c r="D20" s="56" t="s">
        <v>198</v>
      </c>
    </row>
    <row r="21" spans="1:4" x14ac:dyDescent="0.35">
      <c r="A21" s="498"/>
      <c r="B21" s="495"/>
      <c r="C21" s="53" t="s">
        <v>193</v>
      </c>
      <c r="D21" s="56" t="s">
        <v>199</v>
      </c>
    </row>
    <row r="22" spans="1:4" x14ac:dyDescent="0.35">
      <c r="A22" s="498"/>
      <c r="B22" s="495"/>
      <c r="C22" s="53" t="s">
        <v>195</v>
      </c>
      <c r="D22" s="56" t="s">
        <v>200</v>
      </c>
    </row>
    <row r="23" spans="1:4" x14ac:dyDescent="0.35">
      <c r="A23" s="498"/>
      <c r="B23" s="495" t="s">
        <v>201</v>
      </c>
      <c r="C23" s="53" t="s">
        <v>191</v>
      </c>
      <c r="D23" s="56" t="s">
        <v>202</v>
      </c>
    </row>
    <row r="24" spans="1:4" x14ac:dyDescent="0.35">
      <c r="A24" s="498"/>
      <c r="B24" s="495"/>
      <c r="C24" s="53" t="s">
        <v>193</v>
      </c>
      <c r="D24" s="56" t="s">
        <v>203</v>
      </c>
    </row>
    <row r="25" spans="1:4" ht="15" thickBot="1" x14ac:dyDescent="0.4">
      <c r="A25" s="499"/>
      <c r="B25" s="496"/>
      <c r="C25" s="59" t="s">
        <v>195</v>
      </c>
      <c r="D25" s="60" t="s">
        <v>204</v>
      </c>
    </row>
  </sheetData>
  <mergeCells count="5">
    <mergeCell ref="B15:B16"/>
    <mergeCell ref="B17:B19"/>
    <mergeCell ref="B20:B22"/>
    <mergeCell ref="B23:B25"/>
    <mergeCell ref="A15:A2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65498ad-4f7f-4cea-a5e0-a3108b379c20">
      <UserInfo>
        <DisplayName>Aida Natalia Romero Zamudio</DisplayName>
        <AccountId>32</AccountId>
        <AccountType/>
      </UserInfo>
    </SharedWithUsers>
    <TaxCatchAll xmlns="965498ad-4f7f-4cea-a5e0-a3108b379c20" xsi:nil="true"/>
    <lcf76f155ced4ddcb4097134ff3c332f xmlns="d6f4b561-2b36-4a7f-bbbf-b4f62a9be69b">
      <Terms xmlns="http://schemas.microsoft.com/office/infopath/2007/PartnerControls"/>
    </lcf76f155ced4ddcb4097134ff3c332f>
    <Fecha xmlns="d6f4b561-2b36-4a7f-bbbf-b4f62a9be69b" xsi:nil="true"/>
    <keyworks xmlns="d6f4b561-2b36-4a7f-bbbf-b4f62a9be6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D5EBD45FF0DD4CAFA5C57300A80862" ma:contentTypeVersion="17" ma:contentTypeDescription="Crear nuevo documento." ma:contentTypeScope="" ma:versionID="9da11b053a7b6bb746c641aa890dd11f">
  <xsd:schema xmlns:xsd="http://www.w3.org/2001/XMLSchema" xmlns:xs="http://www.w3.org/2001/XMLSchema" xmlns:p="http://schemas.microsoft.com/office/2006/metadata/properties" xmlns:ns2="d6f4b561-2b36-4a7f-bbbf-b4f62a9be69b" xmlns:ns3="965498ad-4f7f-4cea-a5e0-a3108b379c20" targetNamespace="http://schemas.microsoft.com/office/2006/metadata/properties" ma:root="true" ma:fieldsID="b51226785ce546c4856084609338e7f9" ns2:_="" ns3:_="">
    <xsd:import namespace="d6f4b561-2b36-4a7f-bbbf-b4f62a9be69b"/>
    <xsd:import namespace="965498ad-4f7f-4cea-a5e0-a3108b379c20"/>
    <xsd:element name="properties">
      <xsd:complexType>
        <xsd:sequence>
          <xsd:element name="documentManagement">
            <xsd:complexType>
              <xsd:all>
                <xsd:element ref="ns2:keyworks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Fecha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4b561-2b36-4a7f-bbbf-b4f62a9be69b" elementFormDefault="qualified">
    <xsd:import namespace="http://schemas.microsoft.com/office/2006/documentManagement/types"/>
    <xsd:import namespace="http://schemas.microsoft.com/office/infopath/2007/PartnerControls"/>
    <xsd:element name="keyworks" ma:index="8" nillable="true" ma:displayName="key words" ma:format="Dropdown" ma:internalName="keyworks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559b5a8-83f8-441b-9f06-48a7db13be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" ma:index="21" nillable="true" ma:displayName="Fecha" ma:format="DateOnly" ma:internalName="Fecha">
      <xsd:simpleType>
        <xsd:restriction base="dms:DateTim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498ad-4f7f-4cea-a5e0-a3108b379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f1aa1e3-2cee-4ae2-8387-5a9278deecda}" ma:internalName="TaxCatchAll" ma:showField="CatchAllData" ma:web="965498ad-4f7f-4cea-a5e0-a3108b379c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0BAADC-3DD9-4D1B-8BD4-58B80EEEB3DF}">
  <ds:schemaRefs>
    <ds:schemaRef ds:uri="http://schemas.microsoft.com/office/2006/metadata/properties"/>
    <ds:schemaRef ds:uri="http://schemas.microsoft.com/office/infopath/2007/PartnerControls"/>
    <ds:schemaRef ds:uri="965498ad-4f7f-4cea-a5e0-a3108b379c20"/>
    <ds:schemaRef ds:uri="d6f4b561-2b36-4a7f-bbbf-b4f62a9be69b"/>
  </ds:schemaRefs>
</ds:datastoreItem>
</file>

<file path=customXml/itemProps2.xml><?xml version="1.0" encoding="utf-8"?>
<ds:datastoreItem xmlns:ds="http://schemas.openxmlformats.org/officeDocument/2006/customXml" ds:itemID="{AA12F261-A1B9-49D3-9244-63F58D9A7E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86269D-8B4E-4C3D-92C2-5B03568717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4b561-2b36-4a7f-bbbf-b4f62a9be69b"/>
    <ds:schemaRef ds:uri="965498ad-4f7f-4cea-a5e0-a3108b379c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a44fd9-dabe-4064-a6bb-59608ea9d0f3}" enabled="0" method="" siteId="{faa44fd9-dabe-4064-a6bb-59608ea9d0f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OD-ADM-002</vt:lpstr>
      <vt:lpstr>Anexo 1</vt:lpstr>
      <vt:lpstr>Anexo 2</vt:lpstr>
      <vt:lpstr>Anexo 3</vt:lpstr>
      <vt:lpstr>Hoja1</vt:lpstr>
      <vt:lpstr>Escala</vt:lpstr>
      <vt:lpstr>Escala1</vt:lpstr>
      <vt:lpstr>Escala2</vt:lpstr>
      <vt:lpstr>Escala3</vt:lpstr>
      <vt:lpstr>Escala4</vt:lpstr>
      <vt:lpstr>Escala5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Wilson Silva Fonseca</dc:creator>
  <cp:keywords/>
  <dc:description/>
  <cp:lastModifiedBy>Adriana Alexandra Gomez Carreno</cp:lastModifiedBy>
  <cp:revision/>
  <dcterms:created xsi:type="dcterms:W3CDTF">2022-05-13T16:40:54Z</dcterms:created>
  <dcterms:modified xsi:type="dcterms:W3CDTF">2025-09-02T14:12:27Z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0x010100B9D5EBD45FF0DD4CAFA5C57300A80862</vt:lpwstr>
  </property>
  <property fmtid="{D5CDD505-2E9C-101B-9397-08002B2CF9AE}" pid="3" name="MediaServiceImageTags">
    <vt:lpwstr/>
  </property>
</Properties>
</file>